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9. Định mức KTKT\1. Du thao\"/>
    </mc:Choice>
  </mc:AlternateContent>
  <bookViews>
    <workbookView xWindow="0" yWindow="0" windowWidth="28800" windowHeight="11910" activeTab="1"/>
  </bookViews>
  <sheets>
    <sheet name="1. Luoi dia chinh" sheetId="1" r:id="rId1"/>
    <sheet name="2. DDTL- BDDC" sheetId="2" r:id="rId2"/>
    <sheet name="3. Sohoa_chuyenhe" sheetId="3" r:id="rId3"/>
    <sheet name="4. DDCL-BDDC" sheetId="5" r:id="rId4"/>
    <sheet name="5. Trich do" sheetId="6" r:id="rId5"/>
    <sheet name="1.1 Dụng cu, VT, TB" sheetId="9" state="hidden" r:id="rId6"/>
    <sheet name="ĐG lương" sheetId="8" state="hidden" r:id="rId7"/>
  </sheets>
  <externalReferences>
    <externalReference r:id="rId8"/>
  </externalReferences>
  <definedNames>
    <definedName name="_xlnm.Print_Titles" localSheetId="0">'1. Luoi dia chinh'!$3:$4</definedName>
    <definedName name="_xlnm.Print_Titles" localSheetId="5">'1.1 Dụng cu, VT, TB'!$5:$6</definedName>
    <definedName name="_xlnm.Print_Titles" localSheetId="2">'3. Sohoa_chuyenhe'!$3:$5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5" i="6" l="1"/>
  <c r="Q25" i="6"/>
  <c r="P25" i="6"/>
  <c r="O25" i="6"/>
  <c r="N25" i="6"/>
  <c r="R24" i="6"/>
  <c r="Q24" i="6"/>
  <c r="P24" i="6"/>
  <c r="O24" i="6"/>
  <c r="N24" i="6"/>
  <c r="R21" i="6"/>
  <c r="Q21" i="6"/>
  <c r="P21" i="6"/>
  <c r="O21" i="6"/>
  <c r="N21" i="6"/>
  <c r="R20" i="6"/>
  <c r="Q20" i="6"/>
  <c r="P20" i="6"/>
  <c r="O20" i="6"/>
  <c r="N20" i="6"/>
  <c r="AA25" i="6" l="1"/>
  <c r="Z25" i="6"/>
  <c r="Y25" i="6"/>
  <c r="X25" i="6"/>
  <c r="W25" i="6"/>
  <c r="AA24" i="6"/>
  <c r="Z24" i="6"/>
  <c r="Y24" i="6"/>
  <c r="X24" i="6"/>
  <c r="W24" i="6"/>
  <c r="AA21" i="6"/>
  <c r="Z21" i="6"/>
  <c r="Y21" i="6"/>
  <c r="X21" i="6"/>
  <c r="W21" i="6"/>
  <c r="AA20" i="6"/>
  <c r="Z20" i="6"/>
  <c r="Y20" i="6"/>
  <c r="X20" i="6"/>
  <c r="W20" i="6"/>
  <c r="H147" i="9"/>
  <c r="G134" i="9"/>
  <c r="G135" i="9"/>
  <c r="G136" i="9"/>
  <c r="G137" i="9"/>
  <c r="G138" i="9"/>
  <c r="G139" i="9"/>
  <c r="G140" i="9"/>
  <c r="G141" i="9"/>
  <c r="G142" i="9"/>
  <c r="G143" i="9"/>
  <c r="G144" i="9"/>
  <c r="G145" i="9"/>
  <c r="G146" i="9"/>
  <c r="G147"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J93" i="9"/>
  <c r="I93" i="9"/>
  <c r="J92" i="9"/>
  <c r="I92" i="9"/>
  <c r="J91" i="9"/>
  <c r="I91" i="9"/>
  <c r="J90" i="9"/>
  <c r="I90" i="9"/>
  <c r="J89" i="9"/>
  <c r="I89" i="9"/>
  <c r="J88" i="9"/>
  <c r="I88" i="9"/>
  <c r="J87" i="9"/>
  <c r="I87" i="9"/>
  <c r="J86" i="9"/>
  <c r="I86" i="9"/>
  <c r="J85" i="9"/>
  <c r="I85" i="9"/>
  <c r="J84" i="9"/>
  <c r="I84" i="9"/>
  <c r="J83" i="9"/>
  <c r="I83" i="9"/>
  <c r="D50" i="8"/>
  <c r="I50" i="8"/>
  <c r="J50" i="8"/>
  <c r="J49" i="8"/>
  <c r="C48" i="8"/>
  <c r="D48" i="8"/>
  <c r="G48" i="8"/>
  <c r="H48" i="8"/>
  <c r="I48" i="8"/>
  <c r="J48" i="8"/>
  <c r="C47" i="8"/>
  <c r="D47" i="8"/>
  <c r="G47" i="8"/>
  <c r="H47" i="8"/>
  <c r="I47" i="8"/>
  <c r="J47" i="8"/>
  <c r="C46" i="8"/>
  <c r="D46" i="8"/>
  <c r="G46" i="8"/>
  <c r="H46" i="8"/>
  <c r="I46" i="8"/>
  <c r="J46" i="8"/>
  <c r="C45" i="8"/>
  <c r="D45" i="8"/>
  <c r="G45" i="8"/>
  <c r="H45" i="8"/>
  <c r="I45" i="8"/>
  <c r="J45" i="8"/>
  <c r="C44" i="8"/>
  <c r="D44" i="8"/>
  <c r="G44" i="8"/>
  <c r="H44" i="8"/>
  <c r="I44" i="8"/>
  <c r="J44" i="8"/>
  <c r="C43" i="8"/>
  <c r="D43" i="8"/>
  <c r="G43" i="8"/>
  <c r="H43" i="8"/>
  <c r="I43" i="8"/>
  <c r="J43" i="8"/>
  <c r="C42" i="8"/>
  <c r="D42" i="8"/>
  <c r="G42" i="8"/>
  <c r="H42" i="8"/>
  <c r="I42" i="8"/>
  <c r="J42" i="8"/>
  <c r="C41" i="8"/>
  <c r="D41" i="8"/>
  <c r="G41" i="8"/>
  <c r="H41" i="8"/>
  <c r="I41" i="8"/>
  <c r="J41" i="8"/>
  <c r="C40" i="8"/>
  <c r="D40" i="8"/>
  <c r="G40" i="8"/>
  <c r="H40" i="8"/>
  <c r="I40" i="8"/>
  <c r="J40" i="8"/>
  <c r="C39" i="8"/>
  <c r="D39" i="8"/>
  <c r="G39" i="8"/>
  <c r="H39" i="8"/>
  <c r="I39" i="8"/>
  <c r="J39" i="8"/>
  <c r="J38" i="8"/>
  <c r="H38" i="8"/>
  <c r="C37" i="8"/>
  <c r="D37" i="8"/>
  <c r="G37" i="8"/>
  <c r="H37" i="8"/>
  <c r="I37" i="8"/>
  <c r="J37" i="8"/>
  <c r="C36" i="8"/>
  <c r="D36" i="8"/>
  <c r="G36" i="8"/>
  <c r="H36" i="8"/>
  <c r="I36" i="8"/>
  <c r="J36" i="8"/>
  <c r="C35" i="8"/>
  <c r="D35" i="8"/>
  <c r="G35" i="8"/>
  <c r="H35" i="8"/>
  <c r="I35" i="8"/>
  <c r="J35" i="8"/>
  <c r="C34" i="8"/>
  <c r="D34" i="8"/>
  <c r="G34" i="8"/>
  <c r="H34" i="8"/>
  <c r="I34" i="8"/>
  <c r="J34" i="8"/>
  <c r="C33" i="8"/>
  <c r="D33" i="8"/>
  <c r="G33" i="8"/>
  <c r="H33" i="8"/>
  <c r="I33" i="8"/>
  <c r="J33" i="8"/>
  <c r="C32" i="8"/>
  <c r="D32" i="8"/>
  <c r="G32" i="8"/>
  <c r="H32" i="8"/>
  <c r="I32" i="8"/>
  <c r="J32" i="8"/>
  <c r="C31" i="8"/>
  <c r="D31" i="8"/>
  <c r="G31" i="8"/>
  <c r="H31" i="8"/>
  <c r="I31" i="8"/>
  <c r="J31" i="8"/>
  <c r="C30" i="8"/>
  <c r="D30" i="8"/>
  <c r="G30" i="8"/>
  <c r="H30" i="8"/>
  <c r="I30" i="8"/>
  <c r="J30" i="8"/>
  <c r="J29" i="8"/>
  <c r="H29" i="8"/>
  <c r="J28" i="8"/>
  <c r="H28" i="8"/>
  <c r="D27" i="8"/>
  <c r="F27" i="8"/>
  <c r="G27" i="8"/>
  <c r="H27" i="8"/>
  <c r="I27" i="8"/>
  <c r="J27" i="8"/>
  <c r="J26" i="8"/>
  <c r="D26" i="8"/>
  <c r="H26" i="8"/>
  <c r="D25" i="8"/>
  <c r="F25" i="8"/>
  <c r="G25" i="8"/>
  <c r="H25" i="8"/>
  <c r="I25" i="8"/>
  <c r="J25" i="8"/>
  <c r="D24" i="8"/>
  <c r="F24" i="8"/>
  <c r="G24" i="8"/>
  <c r="H24" i="8"/>
  <c r="I24" i="8"/>
  <c r="J24" i="8"/>
  <c r="D23" i="8"/>
  <c r="F23" i="8"/>
  <c r="G23" i="8"/>
  <c r="H23" i="8"/>
  <c r="I23" i="8"/>
  <c r="J23" i="8"/>
  <c r="D22" i="8"/>
  <c r="F22" i="8"/>
  <c r="G22" i="8"/>
  <c r="H22" i="8"/>
  <c r="I22" i="8"/>
  <c r="J22" i="8"/>
  <c r="D21" i="8"/>
  <c r="F21" i="8"/>
  <c r="G21" i="8"/>
  <c r="H21" i="8"/>
  <c r="I21" i="8"/>
  <c r="J21" i="8"/>
  <c r="D20" i="8"/>
  <c r="F20" i="8"/>
  <c r="G20" i="8"/>
  <c r="H20" i="8"/>
  <c r="I20" i="8"/>
  <c r="J20" i="8"/>
  <c r="D19" i="8"/>
  <c r="F19" i="8"/>
  <c r="G19" i="8"/>
  <c r="H19" i="8"/>
  <c r="I19" i="8"/>
  <c r="J19" i="8"/>
  <c r="D18" i="8"/>
  <c r="F18" i="8"/>
  <c r="G18" i="8"/>
  <c r="H18" i="8"/>
  <c r="I18" i="8"/>
  <c r="J18" i="8"/>
  <c r="D17" i="8"/>
  <c r="F17" i="8"/>
  <c r="G17" i="8"/>
  <c r="H17" i="8"/>
  <c r="I17" i="8"/>
  <c r="J17" i="8"/>
  <c r="D16" i="8"/>
  <c r="F16" i="8"/>
  <c r="G16" i="8"/>
  <c r="H16" i="8"/>
  <c r="I16" i="8"/>
  <c r="J16" i="8"/>
  <c r="J15" i="8"/>
  <c r="D15" i="8"/>
  <c r="H15" i="8"/>
  <c r="D14" i="8"/>
  <c r="F14" i="8"/>
  <c r="G14" i="8"/>
  <c r="H14" i="8"/>
  <c r="I14" i="8"/>
  <c r="J14" i="8"/>
  <c r="D13" i="8"/>
  <c r="F13" i="8"/>
  <c r="G13" i="8"/>
  <c r="H13" i="8"/>
  <c r="I13" i="8"/>
  <c r="J13" i="8"/>
  <c r="D12" i="8"/>
  <c r="F12" i="8"/>
  <c r="G12" i="8"/>
  <c r="H12" i="8"/>
  <c r="I12" i="8"/>
  <c r="J12" i="8"/>
  <c r="D11" i="8"/>
  <c r="F11" i="8"/>
  <c r="G11" i="8"/>
  <c r="H11" i="8"/>
  <c r="I11" i="8"/>
  <c r="J11" i="8"/>
  <c r="D10" i="8"/>
  <c r="F10" i="8"/>
  <c r="G10" i="8"/>
  <c r="H10" i="8"/>
  <c r="I10" i="8"/>
  <c r="J10" i="8"/>
  <c r="D9" i="8"/>
  <c r="F9" i="8"/>
  <c r="G9" i="8"/>
  <c r="H9" i="8"/>
  <c r="I9" i="8"/>
  <c r="J9" i="8"/>
  <c r="D8" i="8"/>
  <c r="F8" i="8"/>
  <c r="G8" i="8"/>
  <c r="H8" i="8"/>
  <c r="I8" i="8"/>
  <c r="J8" i="8"/>
  <c r="D7" i="8"/>
  <c r="F7" i="8"/>
  <c r="G7" i="8"/>
  <c r="H7" i="8"/>
  <c r="I7" i="8"/>
  <c r="J7" i="8"/>
  <c r="D25" i="6"/>
  <c r="D24" i="6"/>
  <c r="D21" i="6"/>
  <c r="D20" i="6"/>
  <c r="I25" i="6"/>
  <c r="H25" i="6"/>
  <c r="G25" i="6"/>
  <c r="I24" i="6"/>
  <c r="H24" i="6"/>
  <c r="G24" i="6"/>
  <c r="I21" i="6"/>
  <c r="H21" i="6"/>
  <c r="G21" i="6"/>
  <c r="I20" i="6"/>
  <c r="H20" i="6"/>
  <c r="G20" i="6"/>
  <c r="F25" i="6"/>
  <c r="F24" i="6"/>
  <c r="F21" i="6"/>
  <c r="F20" i="6"/>
  <c r="E25" i="6"/>
  <c r="E24" i="6"/>
  <c r="E21" i="6"/>
  <c r="E20" i="6"/>
  <c r="D13" i="6"/>
  <c r="D12" i="6"/>
  <c r="D10" i="6"/>
  <c r="D9" i="6"/>
</calcChain>
</file>

<file path=xl/comments1.xml><?xml version="1.0" encoding="utf-8"?>
<comments xmlns="http://schemas.openxmlformats.org/spreadsheetml/2006/main">
  <authors>
    <author>User</author>
  </authors>
  <commentList>
    <comment ref="Q34" authorId="0" shapeId="0">
      <text>
        <r>
          <rPr>
            <b/>
            <sz val="8"/>
            <color indexed="81"/>
            <rFont val="Tahoma"/>
            <family val="2"/>
            <charset val="163"/>
          </rPr>
          <t>User:</t>
        </r>
        <r>
          <rPr>
            <sz val="8"/>
            <color indexed="81"/>
            <rFont val="Tahoma"/>
            <family val="2"/>
            <charset val="163"/>
          </rPr>
          <t xml:space="preserve">
Tính lại theo quy định chung làd 0,65 LDKT</t>
        </r>
      </text>
    </comment>
    <comment ref="AB34" authorId="0" shapeId="0">
      <text>
        <r>
          <rPr>
            <b/>
            <sz val="8"/>
            <color indexed="81"/>
            <rFont val="Tahoma"/>
            <family val="2"/>
            <charset val="163"/>
          </rPr>
          <t>User:</t>
        </r>
        <r>
          <rPr>
            <sz val="8"/>
            <color indexed="81"/>
            <rFont val="Tahoma"/>
            <family val="2"/>
            <charset val="163"/>
          </rPr>
          <t xml:space="preserve">
Tính lại theo quy định chung làd 0,65 LDKT</t>
        </r>
      </text>
    </comment>
  </commentList>
</comments>
</file>

<file path=xl/sharedStrings.xml><?xml version="1.0" encoding="utf-8"?>
<sst xmlns="http://schemas.openxmlformats.org/spreadsheetml/2006/main" count="1179" uniqueCount="342">
  <si>
    <t>Giải trình nội dung sửa đổi</t>
  </si>
  <si>
    <t>STT</t>
  </si>
  <si>
    <t>Nội dung công việc</t>
  </si>
  <si>
    <t>ĐVT</t>
  </si>
  <si>
    <t>Định biên</t>
  </si>
  <si>
    <t>Định mức</t>
  </si>
  <si>
    <t>Thành tiền</t>
  </si>
  <si>
    <t>TT</t>
  </si>
  <si>
    <t>Chọn điểm,chôn mốc</t>
  </si>
  <si>
    <t>Nhóm 4 (3KTV6 + 1NV3)</t>
  </si>
  <si>
    <t xml:space="preserve">Xây tường vây </t>
  </si>
  <si>
    <t>Nhóm 4 (2KTV4 + 1KTV6 + 1NV3)</t>
  </si>
  <si>
    <t>Tiếp điểm (có tường vây)</t>
  </si>
  <si>
    <t>Đo ngắm</t>
  </si>
  <si>
    <t>Nhóm 5 (2KTV6 + 1KS2 + 1KS3 + 1NV3)</t>
  </si>
  <si>
    <t>Tính toán bình sai</t>
  </si>
  <si>
    <t>Nhóm 2 (1KS2 + 1KS3)</t>
  </si>
  <si>
    <t>Phục vụ KTNT</t>
  </si>
  <si>
    <t>1-5</t>
  </si>
  <si>
    <t>Tỷ lệ  1/200</t>
  </si>
  <si>
    <t>Tỷ lệ  1/500</t>
  </si>
  <si>
    <t>Tỷ lệ  1/1000</t>
  </si>
  <si>
    <t>Tỷ lệ  1/2000</t>
  </si>
  <si>
    <t>Tỷ lệ  1/5000</t>
  </si>
  <si>
    <t>Tỷ lệ  1/10000</t>
  </si>
  <si>
    <t xml:space="preserve">Định mức </t>
  </si>
  <si>
    <t>Số TT</t>
  </si>
  <si>
    <t>Khó khăn</t>
  </si>
  <si>
    <t>II.1</t>
  </si>
  <si>
    <t>Nội nghiệp</t>
  </si>
  <si>
    <t>Mảnh</t>
  </si>
  <si>
    <t>Nhóm 2KTV6</t>
  </si>
  <si>
    <t>1KTV6</t>
  </si>
  <si>
    <t xml:space="preserve"> 1-5</t>
  </si>
  <si>
    <t>I.1</t>
  </si>
  <si>
    <t xml:space="preserve"> Ngoại nghiệp</t>
  </si>
  <si>
    <t>1.1</t>
  </si>
  <si>
    <t>Công tác chuẩn bị</t>
  </si>
  <si>
    <t>Nhóm 4  (1KTV4 + 2KTV6  + 1KTV10)</t>
  </si>
  <si>
    <t>1.2</t>
  </si>
  <si>
    <t>Nhóm 5  (2KTV4 + 2KTV6 + 1KTV10)</t>
  </si>
  <si>
    <t>1.3</t>
  </si>
  <si>
    <t>1.4</t>
  </si>
  <si>
    <t>Nhóm 5 (2KTV4 + 2KTV6 + 1KTV10)</t>
  </si>
  <si>
    <t>1.5</t>
  </si>
  <si>
    <t>Đối soát, kiểm tra</t>
  </si>
  <si>
    <t>1.6</t>
  </si>
  <si>
    <t>1.7</t>
  </si>
  <si>
    <t>Giao nộp sản phẩm</t>
  </si>
  <si>
    <t>Bảng 3:  CHI PHÍ NHÂN CÔNG  SỐ HOÁ VÀ CHUYỂN HỆ TOẠ ĐỘ BẢN ĐỒ ĐỊA CHÍNH</t>
  </si>
  <si>
    <t xml:space="preserve">Bảng 2:  CHI PHÍ NHÂN CÔNG ĐO ĐẠC THÀNH LẬP BẢN ĐỒ ĐỊA CHÍNH </t>
  </si>
  <si>
    <t>Bảng 1:  CHI PHÍ NHÂN CÔNG LƯỚI ĐỊA CHÍNH</t>
  </si>
  <si>
    <t>Quét tài liệu</t>
  </si>
  <si>
    <t>1KTV 6</t>
  </si>
  <si>
    <t>Số hoá nội dung bản đồ</t>
  </si>
  <si>
    <t>Biên tập nội dung bản đồ và in</t>
  </si>
  <si>
    <t>1</t>
  </si>
  <si>
    <t>2</t>
  </si>
  <si>
    <t>3</t>
  </si>
  <si>
    <t>4</t>
  </si>
  <si>
    <t>5</t>
  </si>
  <si>
    <t>Chuyển hệ tọa độ BĐĐC dạng số từ hệ tọa độ HN-72 sang hệ tọa độ VN-2000</t>
  </si>
  <si>
    <t>2.1</t>
  </si>
  <si>
    <t>Xác định toạ độ phục vụ nắn chuyển</t>
  </si>
  <si>
    <t>Điểm</t>
  </si>
  <si>
    <t>Nhóm 2 (1KS2+1KS3)</t>
  </si>
  <si>
    <t>2.2</t>
  </si>
  <si>
    <t>2.2.1</t>
  </si>
  <si>
    <t>Nắn chuyển</t>
  </si>
  <si>
    <t>2.2.2</t>
  </si>
  <si>
    <t>2.2.3</t>
  </si>
  <si>
    <t>2.2.4</t>
  </si>
  <si>
    <t>2.2.5</t>
  </si>
  <si>
    <t xml:space="preserve"> </t>
  </si>
  <si>
    <t>Ngoại nghiệp</t>
  </si>
  <si>
    <t xml:space="preserve"> Nhóm 2  (1KTV4 + 1KTV6)</t>
  </si>
  <si>
    <t>Nhóm  5 (2KTV4+2KTV6+1KTV10)</t>
  </si>
  <si>
    <t>Nhóm 2 (1KTV6 + 1KTV10)</t>
  </si>
  <si>
    <t>2.3</t>
  </si>
  <si>
    <t>2.4</t>
  </si>
  <si>
    <t>2.5</t>
  </si>
  <si>
    <t>Biên tập bản đồ và in (công nhóm/mảnh)</t>
  </si>
  <si>
    <t>2.6</t>
  </si>
  <si>
    <t>Xác nhận hồ sơ các cấp (công nhóm/mảnh)</t>
  </si>
  <si>
    <t>2.7</t>
  </si>
  <si>
    <t>Cập nhật dữ liệu vào không gian địa chính</t>
  </si>
  <si>
    <t>2.8</t>
  </si>
  <si>
    <t>Giao nộp sản phẩm (công nhóm/mảnh)</t>
  </si>
  <si>
    <t>2KTV6</t>
  </si>
  <si>
    <t>Bảng 4:  CHI PHÍ NHÂN CÔNG  ĐO ĐẠC CHỈNH LÝ BẢN ĐỒ ĐỊA CHÍNH</t>
  </si>
  <si>
    <t>Bảng 5:  CHI PHÍ NHÂN CÔNG TRÍCH ĐO ĐỊA CHÍNH THỬA ĐẤT</t>
  </si>
  <si>
    <t>Định mức theo quy mô diện tích thửa đất (Công nhóm/thửa)</t>
  </si>
  <si>
    <t xml:space="preserve">100-300 (m2)   </t>
  </si>
  <si>
    <t>&gt; 300-500 (m2)</t>
  </si>
  <si>
    <t>&gt; 500-1000 (m2)</t>
  </si>
  <si>
    <t>&gt; 1000-3000 (m2)</t>
  </si>
  <si>
    <t>&gt; 3000-10000 (m2)</t>
  </si>
  <si>
    <t>Đất đô thị</t>
  </si>
  <si>
    <t xml:space="preserve"> Nhóm 3  (1KTV4 + 2KTV6)</t>
  </si>
  <si>
    <t>Nhóm 3  (1KTV4 + 2KTV6)</t>
  </si>
  <si>
    <t>Đất ngoài khu vực đô thị</t>
  </si>
  <si>
    <t>I. Trích đo thửa đất đến 10.000 m2</t>
  </si>
  <si>
    <t>&gt;01-10
(ha)</t>
  </si>
  <si>
    <t>&gt;10-50
(ha)</t>
  </si>
  <si>
    <t>&gt;50-100
(ha)</t>
  </si>
  <si>
    <t>&gt;100-500
(ha)</t>
  </si>
  <si>
    <t>&gt;500-1000
(ha)</t>
  </si>
  <si>
    <t>&gt;1000
(ha)</t>
  </si>
  <si>
    <t>II. Trích đo thửa đất trên 10.000 m2 (ghi chú 1 bảng 5)</t>
  </si>
  <si>
    <t>Ghi chú</t>
  </si>
  <si>
    <t>ĐƠN GIÁ NGÀY CÔNG LAO ĐỘNG</t>
  </si>
  <si>
    <t>(Hệ số lương cấp bậc theo Nghị định số 204/2004/NĐ-CP ngày 14 tháng 12 năm 2004 của Chính phủ;
Mức lương tối thiểu theo Nghị định số 72/2018/NĐ-CP ngày 15 tháng 5 năm 2018 của Chính phủ)</t>
  </si>
  <si>
    <t>Nội dung</t>
  </si>
  <si>
    <t>Hệ số</t>
  </si>
  <si>
    <t>Lương cấp bậc</t>
  </si>
  <si>
    <t>Lương phụ 11%</t>
  </si>
  <si>
    <t>Lưu động 0,4</t>
  </si>
  <si>
    <t>Phụ cấp  trách nhiệm 0,2/5</t>
  </si>
  <si>
    <r>
      <t>BHXH, BHYT, KPCĐ, TN</t>
    </r>
    <r>
      <rPr>
        <b/>
        <sz val="12"/>
        <color indexed="10"/>
        <rFont val="Times New Roman"/>
        <family val="1"/>
      </rPr>
      <t xml:space="preserve"> (23,5%)</t>
    </r>
  </si>
  <si>
    <t>Tổng cộng</t>
  </si>
  <si>
    <r>
      <t xml:space="preserve">Đơn giá ngày công </t>
    </r>
    <r>
      <rPr>
        <b/>
        <sz val="10"/>
        <color indexed="8"/>
        <rFont val="Times New Roman"/>
        <family val="1"/>
      </rPr>
      <t>(26 ngày công/tháng)</t>
    </r>
  </si>
  <si>
    <t>NGOẠI NGHIỆP</t>
  </si>
  <si>
    <t>A</t>
  </si>
  <si>
    <t>Kỹ sư</t>
  </si>
  <si>
    <t>B</t>
  </si>
  <si>
    <t>Kỹ thuật viên</t>
  </si>
  <si>
    <t>C</t>
  </si>
  <si>
    <t>Lái xe (nhân viên)</t>
  </si>
  <si>
    <t>NỘI NGHIỆP</t>
  </si>
  <si>
    <t>LAO ĐỘNG PHỔ THÔNG</t>
  </si>
  <si>
    <t xml:space="preserve"> Tạm tính bằng mức lương cơ sở chia 26 công/tháng</t>
  </si>
  <si>
    <t>Phụ cấp khu vực</t>
  </si>
  <si>
    <t>B. CHI PHÍ VẬT TƯ VÀ THIẾT BỊ  LƯỚI ĐỊA CHÍNH</t>
  </si>
  <si>
    <t xml:space="preserve">1. Dụng cụ </t>
  </si>
  <si>
    <t>1.1. Chọn điểm, chôn mốc , xây tường vây, tiếp điểm, đo ngắm  (Bảng 19)</t>
  </si>
  <si>
    <t>Danh mục</t>
  </si>
  <si>
    <t>Thời hạn</t>
  </si>
  <si>
    <t xml:space="preserve">Chọn điểm, chôn mốc </t>
  </si>
  <si>
    <t xml:space="preserve">Tiếp điểm </t>
  </si>
  <si>
    <t xml:space="preserve">Đo ngắm </t>
  </si>
  <si>
    <t>Áo rét BHLĐ</t>
  </si>
  <si>
    <t>Cái</t>
  </si>
  <si>
    <t>Áo mưa bạt</t>
  </si>
  <si>
    <t>Ba lô</t>
  </si>
  <si>
    <t>Bộ đồ nề</t>
  </si>
  <si>
    <t>Bộ</t>
  </si>
  <si>
    <t xml:space="preserve">Bộ khắc chữ </t>
  </si>
  <si>
    <t>Cờ hiệu nhỏ</t>
  </si>
  <si>
    <t>Compa đơn</t>
  </si>
  <si>
    <t>Compa kép</t>
  </si>
  <si>
    <t>Cuốc bàn</t>
  </si>
  <si>
    <t>Dao phát cây</t>
  </si>
  <si>
    <t>E ke</t>
  </si>
  <si>
    <t>Giầy cao cổ</t>
  </si>
  <si>
    <t>Đôi</t>
  </si>
  <si>
    <t>Hòm sắt tài liệu</t>
  </si>
  <si>
    <t>Hòm đựng dụng cụ</t>
  </si>
  <si>
    <t>Mũ cứng</t>
  </si>
  <si>
    <t>Nilon gói tài liệu</t>
  </si>
  <si>
    <t>Tấm</t>
  </si>
  <si>
    <t>Ống đựng bản đồ</t>
  </si>
  <si>
    <t>Ống nhòm</t>
  </si>
  <si>
    <t>Quần áo BHLĐ</t>
  </si>
  <si>
    <t>Quy phạm</t>
  </si>
  <si>
    <t>Q</t>
  </si>
  <si>
    <t>Tất sợi</t>
  </si>
  <si>
    <t>Thước đo độ</t>
  </si>
  <si>
    <t>Thước thép cuộn 2m</t>
  </si>
  <si>
    <t>Xẻng</t>
  </si>
  <si>
    <t>Xô tôn đựng nước</t>
  </si>
  <si>
    <t>Bi đông nhựa</t>
  </si>
  <si>
    <t>Đèn pin</t>
  </si>
  <si>
    <t>Địa bàn kỹ thuật</t>
  </si>
  <si>
    <t>Găng tay bạt</t>
  </si>
  <si>
    <t>Kìm cắt thép</t>
  </si>
  <si>
    <t>Máy tính tay</t>
  </si>
  <si>
    <t>Nilon che máy tấm 5m</t>
  </si>
  <si>
    <t>Ô che máy</t>
  </si>
  <si>
    <t>Thước 3 cạnh</t>
  </si>
  <si>
    <t>Thước cuộn vải 50m</t>
  </si>
  <si>
    <t>Túi đựng tài liệu</t>
  </si>
  <si>
    <t>Bảng ngắm</t>
  </si>
  <si>
    <t>Ẩm kế</t>
  </si>
  <si>
    <t>Nhiệt kế</t>
  </si>
  <si>
    <t>Áp kế</t>
  </si>
  <si>
    <t>Cộng (gổm tính 5%)</t>
  </si>
  <si>
    <t>Ghi chú:</t>
  </si>
  <si>
    <t>(1) Mức trên tính cho loại KK3, mức cho các loại KK khác tính theo hệ số trong bảng dưới đây:</t>
  </si>
  <si>
    <t>Hệ số phân bổ</t>
  </si>
  <si>
    <t>Chọn điểm, chôn mốc</t>
  </si>
  <si>
    <t>Xây tường vây</t>
  </si>
  <si>
    <t>(2) Mức dụng cụ tìm điểm không có tường vây tính bằng 0,50 mức tiếp điểm. Mức tìm điểm có tường vây tính bằng 0,75 mức tiếp điểm.</t>
  </si>
  <si>
    <t>(3) Mức dụng cụ đo ngắm độ cao lượng giác tính bằng 0.10 mức dụng cụ đo ngắm.</t>
  </si>
  <si>
    <t>(4) Mức dụng cụ chọn điểm, chôn mốc trên hè phố (có xây hố ga và nắp đậy) tính bằng 1,20 mức chọn điểm, chôn mốc.</t>
  </si>
  <si>
    <t xml:space="preserve">1.2. Tính toán </t>
  </si>
  <si>
    <t>Bảng 21</t>
  </si>
  <si>
    <t xml:space="preserve">Tính toán </t>
  </si>
  <si>
    <t>Hòm sắt đựng tài liệu</t>
  </si>
  <si>
    <t>Quyển</t>
  </si>
  <si>
    <t>Máy in laze A4 0,5 kw</t>
  </si>
  <si>
    <t>Điện</t>
  </si>
  <si>
    <t>kW</t>
  </si>
  <si>
    <t>Đèn điện 100W</t>
  </si>
  <si>
    <t>Cộng (tính 5%)</t>
  </si>
  <si>
    <r>
      <t xml:space="preserve">2. Thiết bị:  </t>
    </r>
    <r>
      <rPr>
        <sz val="13"/>
        <rFont val="Times New Roman"/>
        <family val="1"/>
      </rPr>
      <t>ca/điểm</t>
    </r>
  </si>
  <si>
    <t>Bảng 22</t>
  </si>
  <si>
    <t>S,l</t>
  </si>
  <si>
    <t>Định mức thành tiền</t>
  </si>
  <si>
    <t>KK1</t>
  </si>
  <si>
    <t>KK2</t>
  </si>
  <si>
    <t>KK3</t>
  </si>
  <si>
    <t>KK4</t>
  </si>
  <si>
    <t>KK5</t>
  </si>
  <si>
    <t xml:space="preserve"> Lưới địa chính </t>
  </si>
  <si>
    <t>Ô tô 9-12 chỗ</t>
  </si>
  <si>
    <t>Tiếp điểm</t>
  </si>
  <si>
    <t>Toàn đạc điện tử</t>
  </si>
  <si>
    <t>Sổ điện tử</t>
  </si>
  <si>
    <t>Bộ đàm</t>
  </si>
  <si>
    <t>Máy vi tính xách tay</t>
  </si>
  <si>
    <t>(1) Mức thiết bị đo ngắm độ cao lượng giác tính bằng 0,10 mức thiết bị đo ngắm.</t>
  </si>
  <si>
    <t>(2) Mức thiết bị tính toán kết quả đo độ cao lượng giác tính bằng 0,10 mức thiết bị tính toán.</t>
  </si>
  <si>
    <t>3. Vật liệu</t>
  </si>
  <si>
    <t>3.1. Chọn điểm, chôn mốc, xây tường vây, tiếp điểm, đo ngắm</t>
  </si>
  <si>
    <t>Bảng 23</t>
  </si>
  <si>
    <t>Chọn, chôn mốc</t>
  </si>
  <si>
    <t>Bản đồ địa hình</t>
  </si>
  <si>
    <t>Tờ</t>
  </si>
  <si>
    <t>Băng dính loại vừa</t>
  </si>
  <si>
    <t>Cuộn</t>
  </si>
  <si>
    <t>Biên bản bàn giao thành quả</t>
  </si>
  <si>
    <t>Giấy Ao loại 100g/m2</t>
  </si>
  <si>
    <t>Ghi chú điểm toạ độ cũ</t>
  </si>
  <si>
    <t>Ghi chú điểm độ cao cũ</t>
  </si>
  <si>
    <t>Ghi chú điểm toạ độ mới</t>
  </si>
  <si>
    <t xml:space="preserve">Giấy A4 </t>
  </si>
  <si>
    <t>Ram</t>
  </si>
  <si>
    <t>Sơn đỏ</t>
  </si>
  <si>
    <t>Kg</t>
  </si>
  <si>
    <t>Sổ kiểm nghiệm máy</t>
  </si>
  <si>
    <t>quyển</t>
  </si>
  <si>
    <t>Sổ đo góc</t>
  </si>
  <si>
    <t>Sổ đo cạnh</t>
  </si>
  <si>
    <t>Sổ đo thiên đỉnh</t>
  </si>
  <si>
    <t>Sổ ghi chép</t>
  </si>
  <si>
    <t>Xi măng</t>
  </si>
  <si>
    <t>Cát</t>
  </si>
  <si>
    <t>m3</t>
  </si>
  <si>
    <t>Đá dăm</t>
  </si>
  <si>
    <t>Dấu sứ</t>
  </si>
  <si>
    <t>Gỗ cốt pha</t>
  </si>
  <si>
    <t>Đinh</t>
  </si>
  <si>
    <t>Sắt 10</t>
  </si>
  <si>
    <t>Xăng</t>
  </si>
  <si>
    <t>Lít</t>
  </si>
  <si>
    <t>Dầu nhờn</t>
  </si>
  <si>
    <t>Mực đen</t>
  </si>
  <si>
    <t>Lọ</t>
  </si>
  <si>
    <t>Pin đền</t>
  </si>
  <si>
    <t>Cộng (gồm có tính 8%)</t>
  </si>
  <si>
    <t xml:space="preserve">Ghi chú: </t>
  </si>
  <si>
    <t>(1) Trường hợp chôn mốc địa chính cần phải thì thêm mức cọc chống lún là 9 cọc/điểm. Trường hợp không chôn mốc thì không tính xi măng, cát, đá dăm.</t>
  </si>
  <si>
    <t xml:space="preserve">3.2. Tính toán </t>
  </si>
  <si>
    <t>Bảng 24</t>
  </si>
  <si>
    <t>Bảng tổng hợp thành quả</t>
  </si>
  <si>
    <t>Bảng tính toán</t>
  </si>
  <si>
    <t>Bìa đóng sổ</t>
  </si>
  <si>
    <t>Đĩa CĐ</t>
  </si>
  <si>
    <t>Đĩa</t>
  </si>
  <si>
    <t>Giấy Kroky</t>
  </si>
  <si>
    <t>Giấy A4</t>
  </si>
  <si>
    <t>Mực in Lazer A4</t>
  </si>
  <si>
    <t>Hộp</t>
  </si>
  <si>
    <t>Số liệu toạ độ điểm gốc</t>
  </si>
  <si>
    <t>Số liệu  độ cao điểm gốc</t>
  </si>
  <si>
    <t>Pin đèn</t>
  </si>
  <si>
    <t>Cộng (tính 8%)</t>
  </si>
  <si>
    <t>Biên tập bản đồ địa chính</t>
  </si>
  <si>
    <t>Lập Phiếu xác nhận kết quả đo đạc hiện trạng thửa đất</t>
  </si>
  <si>
    <t>Phục vụ kiểm tra nghiệm thu nội nghiệp</t>
  </si>
  <si>
    <t>In sản phẩm đo đạc lập bản đồ địa chính gồm sản phẩm chính và sản phẩm trung gian</t>
  </si>
  <si>
    <t>Giao nộp sản phẩm đo đạc lập bản đồ địa chính</t>
  </si>
  <si>
    <t>(1) Mức cho công việc tiếp điểm không có tường vây được tính bằng 1,25 mức quy định tại Mục 3 Bảng 1;</t>
  </si>
  <si>
    <t>(2) Trường hợp đo độ cao lượng giác mức đo ngắm tính bằng 0,10 mức quy định tại Mục 4 Bảng 1, mức tính toán là 0,05 công nhóm 2 (1KS2, 1KS3) cho 1 điểm;</t>
  </si>
  <si>
    <t>(3) Trường hợp chọn vị trí điểm, chôn mốc địa chính trên hè phố (có xây hố, nắp đậy) mức được tính bằng 1,20 mức quy định tại Mục 1 Bảng 1;</t>
  </si>
  <si>
    <t>(4) Trường hợp đo đạc mốc ranh giới sử dụng đất của các công ty nông, lâm nghiệp thì không tính nội dung xây tường vây quy định tại Mục 2 Bảng 1. Mức công việc tiếp điểm được tính bằng bằng 1,25 mức quy định tại Mục 3 Bảng 1.</t>
  </si>
  <si>
    <t>Lập lưới khống chế đo vẽ</t>
  </si>
  <si>
    <t>Xác định ranh giới thửa đất trên thực địa</t>
  </si>
  <si>
    <t>Đo đạc ranh giới thửa đất và các đối tượng địa lý có liên quan</t>
  </si>
  <si>
    <t>Giao nhận Phiếu kết quả đo đạc hiện trạng thửa đất</t>
  </si>
  <si>
    <t>Phục vụ kiểm tra nghiệm thu ngoại nghiệp</t>
  </si>
  <si>
    <t>Lập sổ mục kê đất đai phạm vi khu đo</t>
  </si>
  <si>
    <t>Trình ký xác nhận hồ sơ</t>
  </si>
  <si>
    <t>(1) Định mức tại Bảng 2 áp dụng đối với đối tượng đo vẽ là thửa đất của các mảnh bản đồ đo vẽ hết diện tích của mảnh (khép kín mảnh). Trường hợp mảnh bản đồ không đo vẽ hết diện tích của mảnh thì định mức được tính bằng định mức của Bảng 2 nhân (x) với tỷ lệ phần trăm diện tích đo vẽ của mảnh. Đối với giao thông, thủy hệ, đê điều khi phải đo vẽ thì diện tích và định mức được tính như sau:</t>
  </si>
  <si>
    <t>- Hệ thống giao thông đường bộ, đường sắt, đê điều thì định mức được tính bằng 30% của định mức quy định tại Bảng 2;</t>
  </si>
  <si>
    <t>- Đối tượng thủy hệ được nhà nước giao quản lý không thuộc diện phải cấp Giấy chứng nhận quyền sử dụng đất thì định mức được tính bằng 30% của định mức quy định tại Bảng 2 và chỉ tính đối với phần diện tích trong phạm vi 03 (ba) mét kể từ ranh giới chiếm đất của đối tượng trở vào bên trong đối tượng.</t>
  </si>
  <si>
    <t>(2) Trường hợp phải đo vẽ địa hình cho BĐĐC, mức tính bằng 0,10 mức quy định tại Bảng 2;</t>
  </si>
  <si>
    <t>(3) Trường hợp đo phục vụ công tác đền bù, giải phóng mặt bằng, khu công nghiệp, các công trình giao thông, thủy lợi, công trình điện năng thì mức ngoại nghiệp được tính thêm 0,15 và nội nghiệp được tính thêm 0,10 mức quy định tại Bảng 2</t>
  </si>
  <si>
    <t>Đo đạc ranh giới thửa đất và các đối tượng địa lý có liên quan (công nhóm/100 thửa có biến động cần chỉnh lý)</t>
  </si>
  <si>
    <t>Lưới đo vẽ (công nhóm/100 thửa có biến động cần chỉnh lý)</t>
  </si>
  <si>
    <t>Lập bản vẽ BĐĐC (Công nhóm/100 thửa chỉnh lý)</t>
  </si>
  <si>
    <t>Lập Kết quả đo đạc địa chính thửa đất (Công/100 thửa chỉnh lý)</t>
  </si>
  <si>
    <t>Bổ sung sổ mục kê (công nhóm/100 thửa chỉnh lý)</t>
  </si>
  <si>
    <t>(1) Mức lưới đo vẽ tại Mục 1.2 Bảng 4 chỉ áp dụng khi phải lập lưới khống chế đo vẽ;</t>
  </si>
  <si>
    <t>(2) Mức tại Bảng 4 được tính cho mảnh bản đồ có mức độ biến động từ 15% số thửa đất trở xuống đối với các thửa đất có biến động về hình thể thửa đất hoặc biến động hình thể và tên chủ, địa chỉ, loại đất kèm theo (nếu có) hoặc phải đo đạc xác định, chỉnh lý mốc giới quy hoạch, mốc giới hành lang an toàn công trình; trường hợp mảnh bản đồ có mức độ biến động trên 15% số thửa thì số lượng thửa đất biến động vượt 15% được tính như sau:</t>
  </si>
  <si>
    <t>- Số lượng thửa đất biến động trên 15% đến 25% được tính bằng 0,9 lần mức quy định tại Bảng 4;</t>
  </si>
  <si>
    <t>- Số lượng thửa đất biến động trên 25% đến 40% hoặc biến động trên 40% nhưng các thửa đất biến động không tập trung được tính bằng 0,8 lần mức quy định tại Bảng 4.</t>
  </si>
  <si>
    <t>(3) Trường hợp khu vực có biến động hàng loạt và tập trung mà mức độ biến động trên 40% số thửa thì phần diện tích của các thửa đất cần chỉnh lý biến động tính mức như đo vẽ mới BĐĐC.</t>
  </si>
  <si>
    <t>(4) Trường hợp thửa đất chỉ thay đổi tên chủ, địa chỉ, loại đất thì mức chỉnh lý biến động chỉ được tính đối với các nội dung công việc quy định tại các Điểm 2.3, 2.5, 2.6 tại Bảng 4.</t>
  </si>
  <si>
    <t>(5) Định biên, định mức và các mức khó khăn tại điểm 2.7 của mục 2 của Bảng 4 được tính theo Thông tư Ban hành Định mức kinh tế - kỹ thuật xây dựng cơ sở dữ liệu đất đai của Bộ trưởng Bộ Tài nguyên và Môi trường.</t>
  </si>
  <si>
    <t>(1) Mức trích đo thửa đất lớn hơn 10.000m2 (lớn hơn 01 ha) như sau:
- Mức trích đo thửa đất từ trên 01 ha đến 10 ha tính bằng 1,20 định mức trích đo thửa đất từ trên 3.000 m2 đến 10.000 m2 tại Bảng 5;
- Mức trích đo thửa đất từ trên 10 ha đến 50 ha tính bằng 1,30 định mức trích đo thửa đất từ trên 3.000 m2 đến 10.000 m2 tại Bảng 5;
- Mức trích đo thửa đất từ trên 50 ha đến 100 ha tính bằng 1,40 định mức trích đo thửa đất từ trên 3.000 m2 đến 10.000 m2 tại Bảng 5;
- Mức trích đo thửa đất từ trên 100 ha đến 500 ha tính bằng 1,60 định mức trích đo thửa đất từ trên 3.000 m2 đến 10.000 m2 tại Bảng 5;
- Mức trích đo thửa đất từ trên 500 ha đến 1000 ha tính bằng 1,80 định mức trích đo thửa đất từ trên 3.000 m2 đến 10.000 m2 tại Bảng 5;
- Mức trích đo thửa đất từ trên 1.000 ha: Cứ 1 km đường ranh giới sử dụng đất được tính 0,40 công nhóm 3 (1KTV4, 2KTV6).</t>
  </si>
  <si>
    <t>Theo quy định của Thông tư số 26/2024/TT-BTNMT không có nội dung này nên không tính định mức</t>
  </si>
  <si>
    <t>Công tác kiểm tra, nghiệm thu được áp dụng theo quy định tại Phụ lục số 04 ban hành kèm theo Thông tư số 136/2017/TT-BTC ngày 22 tháng 12 năm 2017 của Bộ Tài chính</t>
  </si>
  <si>
    <t>Công khai bản đồ địa chính và Hoàn thiện bản đồ địa chính</t>
  </si>
  <si>
    <t>DỰ THẢO ĐỊNH MỨC: ĐO ĐẠC LẬP BẢN ĐỒ ĐỊA CHÍNH. ĐĂNG KÝ ĐẤT ĐAI. TÀI SẢN GẮN LIỀN VỚI ĐẤT. LẬP HỒ SƠ ĐỊA CHÍNH. CẤP GIẤY CHỨNG NHẬN QUYỀN SỬ DỤNG ĐẤT. QUYỀN SỞ HỮU TÀI SẢN KHÁC GẮN LIỀN VỚI ĐẤT NĂM 2024</t>
  </si>
  <si>
    <t>Tương đương với định mức, định biên đã áp dụng tại Thông tư số 14/2017/TT-BTNMT</t>
  </si>
  <si>
    <t>Căn cứ theo từng nhiệm vụ cụ thể, lập và phê duyệt chi phí phục vụ kiểm tra, nghiệm thu theo quy định.</t>
  </si>
  <si>
    <t>(2) Khi 01 đơn vị thực hiện trích đo cho nhiều thửa đất trong cùng một đơn vị hành chính cấp xã, trong cùng 1 ngày thì mức trích đo từ thửa đất thứ 2 trở đi chỉ được tính bằng 80% định mức quy định tại Bảng 5.</t>
  </si>
  <si>
    <t>(3) Trường hợp chỉ thực hiện kiểm tra, thẩm định bản trích đo địa chính do tổ chức sử dụng đất hoặc cá nhân sử dụng đất lập mà chưa có ý kiến thẩm định của cơ quan tài nguyên và môi trường thì định mức được áp dụng bằng 0,25 mức quy định tại Bảng 5.</t>
  </si>
  <si>
    <t>Giải trình nội dung
sửa đổi</t>
  </si>
  <si>
    <t>Nội dung
công việc</t>
  </si>
  <si>
    <t>Nhóm 2
(1KS2 + 1KS3)</t>
  </si>
  <si>
    <t>Giải trình
nội dung sửa đổi</t>
  </si>
  <si>
    <r>
      <t>&lt; 100 
(m</t>
    </r>
    <r>
      <rPr>
        <b/>
        <vertAlign val="superscript"/>
        <sz val="12"/>
        <color theme="1"/>
        <rFont val="Times New Roman"/>
        <family val="1"/>
      </rPr>
      <t>2</t>
    </r>
    <r>
      <rPr>
        <b/>
        <sz val="12"/>
        <color theme="1"/>
        <rFont val="Times New Roman"/>
        <family val="1"/>
      </rPr>
      <t>)</t>
    </r>
  </si>
  <si>
    <r>
      <t>&lt; 100 (m</t>
    </r>
    <r>
      <rPr>
        <b/>
        <vertAlign val="superscript"/>
        <sz val="12"/>
        <color theme="1"/>
        <rFont val="Times New Roman"/>
        <family val="1"/>
      </rPr>
      <t>2</t>
    </r>
    <r>
      <rPr>
        <b/>
        <sz val="12"/>
        <color theme="1"/>
        <rFont val="Times New Roman"/>
        <family val="1"/>
      </rPr>
      <t>)</t>
    </r>
  </si>
  <si>
    <t>Quyết định số 54/2025/QĐ-UBND ngày 27/6/2025 của UBND tỉnh Lào Cai</t>
  </si>
  <si>
    <t>Quyết định số 19/2025/QĐ-UBND ngày 12/3/2025 của UBND tỉnh Yên Bái</t>
  </si>
  <si>
    <t xml:space="preserve">Dự thảo Định mức: Đo đạc lập bản đồ địa chính, đăng ký đất đai, tài sản gắn liền với đất, lập hồ sơ địa chính, cấp giấy chứng nhận quyền sử dụng đất, quyền sở hữu tài sản khác gắn liền với đất </t>
  </si>
  <si>
    <t>Tại Quyết định số 54 chưa có mục này. Thống nhất áp dụng theo Quyết định số 19. 
Lý do: Căn cứ theo từng nhiệm vụ cụ thể, lập và phê duyệt chi phí phục vụ kiểm tra, nghiệm thu theo quy định.</t>
  </si>
  <si>
    <t xml:space="preserve">DỰ THẢO ĐỊNH MỨC: ĐO ĐẠC LẬP BẢN ĐỒ ĐỊA CHÍNH, ĐĂNG KÝ ĐẤT ĐAI, TÀI SẢN GẮN LIỀN VỚI ĐẤT, LẬP HỒ SƠ ĐỊA CHÍNH, CẤP GIẤY CHỨNG NHẬN QUYỀN SỬ DỤNG ĐẤT, QUYỀN SỞ HỮU TÀI SẢN KHÁC GẮN LIỀN VỚI ĐẤT </t>
  </si>
  <si>
    <t>So sánh 02 quyết định đã thống nhất về số liệu định mức, định biên; tại Quyết định số 19 có bổ sung thêm tỷ lệ 1/200. Thống nhất giữ nguyên định mức đã được phê duyệt theo Quyết định số 19. 
Lý do: Để đảm bảo đầy đủ các loại tỷ lệ BDDC theo quy định</t>
  </si>
  <si>
    <t>34.99</t>
  </si>
  <si>
    <t xml:space="preserve">02 Quyết định chưa thống nhất về cách tính. Căn cứ sự phù hợp thực tế, tính đầy đủ về nội dung. Thống nhất áp dụng theo Quyết định số 19. 
 </t>
  </si>
  <si>
    <t>So sánh 02 quyết định đã thống nhất về số liệu định mức, định biên. Thống nhất giữ nguyên định mức, định biên đã được phê duyệt.</t>
  </si>
  <si>
    <t>Tính lại và so sánh diện tích trước và sau nắn chuyển tọa độ</t>
  </si>
  <si>
    <t xml:space="preserve">Số hoá nội dung bản đồ </t>
  </si>
  <si>
    <t>Số hoá bản đồ địa chính (công/ mảnh)</t>
  </si>
  <si>
    <t>Xác định toạ độ phục vụ nắn chuyển (công nhóm/ điểm nắn)</t>
  </si>
  <si>
    <t>Chuyển đổi bản đồ số (công/ mảnh)</t>
  </si>
  <si>
    <t>Số hóa BĐĐC: Áp dụng theo mức quy định tại Điều 8</t>
  </si>
  <si>
    <t>Số hóa BĐĐC: Áp dụng theo mức quy định tại Điều 6, Chương I, Phần 2</t>
  </si>
  <si>
    <t>DỰ THẢO ĐỊNH MỨC: ĐO ĐẠC LẬP BẢN ĐỒ ĐỊA CHÍNH, ĐĂNG KÝ ĐẤT ĐAI, TÀI SẢN GẮN LIỀN VỚI ĐẤT, LẬP HỒ SƠ ĐỊA CHÍNH, CẤP GIẤY CHỨNG NHẬN QUYỀN SỬ DỤNG ĐẤT, QUYỀN SỞ HỮU TÀI SẢN KHÁC GẮN LIỀN VỚI ĐẤT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</si>
</sst>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0.0"/>
    <numFmt numFmtId="166" formatCode="_(* #,##0.0_);_(* \(#,##0.0\);_(* &quot;-&quot;??_);_(@_)"/>
    <numFmt numFmtId="167" formatCode="0.00000000"/>
  </numFmts>
  <fonts count="42" x14ac:knownFonts="1">
    <font>
      <sz val="11"/>
      <color theme="1"/>
      <name val="Calibri"/>
      <family val="2"/>
      <scheme val="minor"/>
    </font>
    <font>
      <sz val="11"/>
      <color theme="1"/>
      <name val="Calibri"/>
      <family val="2"/>
      <scheme val="minor"/>
    </font>
    <font>
      <b/>
      <sz val="12"/>
      <name val="Times New Roman"/>
      <family val="1"/>
    </font>
    <font>
      <sz val="10"/>
      <name val="Arial"/>
      <family val="2"/>
    </font>
    <font>
      <sz val="12"/>
      <name val="Times New Roman"/>
      <family val="1"/>
    </font>
    <font>
      <sz val="8"/>
      <name val="Calibri"/>
      <family val="2"/>
      <scheme val="minor"/>
    </font>
    <font>
      <sz val="11"/>
      <color theme="1"/>
      <name val="Times New Roman"/>
      <family val="1"/>
    </font>
    <font>
      <sz val="10"/>
      <name val="Times New Roman"/>
      <family val="1"/>
    </font>
    <font>
      <b/>
      <sz val="8"/>
      <color indexed="81"/>
      <name val="Tahoma"/>
      <family val="2"/>
      <charset val="163"/>
    </font>
    <font>
      <sz val="8"/>
      <color indexed="81"/>
      <name val="Tahoma"/>
      <family val="2"/>
      <charset val="163"/>
    </font>
    <font>
      <i/>
      <sz val="12"/>
      <name val="Times New Roman"/>
      <family val="1"/>
    </font>
    <font>
      <b/>
      <sz val="10"/>
      <name val=".VnTime"/>
      <family val="2"/>
    </font>
    <font>
      <b/>
      <sz val="12"/>
      <color theme="1"/>
      <name val="Times New Roman"/>
      <family val="1"/>
    </font>
    <font>
      <b/>
      <sz val="12"/>
      <color indexed="10"/>
      <name val="Times New Roman"/>
      <family val="1"/>
    </font>
    <font>
      <b/>
      <sz val="10"/>
      <color indexed="8"/>
      <name val="Times New Roman"/>
      <family val="1"/>
    </font>
    <font>
      <b/>
      <sz val="13"/>
      <name val="Times New Roman"/>
      <family val="1"/>
    </font>
    <font>
      <sz val="13"/>
      <name val="Times New Roman"/>
      <family val="1"/>
    </font>
    <font>
      <sz val="12"/>
      <color theme="1"/>
      <name val="Times New Roman"/>
      <family val="1"/>
    </font>
    <font>
      <b/>
      <sz val="13"/>
      <color indexed="12"/>
      <name val="Times New Roman"/>
      <family val="1"/>
    </font>
    <font>
      <sz val="10"/>
      <color indexed="10"/>
      <name val="Arial"/>
      <family val="2"/>
    </font>
    <font>
      <i/>
      <sz val="13"/>
      <color rgb="FF0070C0"/>
      <name val="Times New Roman"/>
      <family val="1"/>
    </font>
    <font>
      <b/>
      <sz val="14"/>
      <name val="Times New Roman"/>
      <family val="1"/>
    </font>
    <font>
      <b/>
      <sz val="10"/>
      <name val="Arial"/>
      <family val="2"/>
    </font>
    <font>
      <b/>
      <sz val="11"/>
      <color theme="1"/>
      <name val="Times New Roman"/>
      <family val="1"/>
    </font>
    <font>
      <b/>
      <vertAlign val="superscript"/>
      <sz val="12"/>
      <color theme="1"/>
      <name val="Times New Roman"/>
      <family val="1"/>
    </font>
    <font>
      <sz val="5"/>
      <color theme="1"/>
      <name val="Times New Roman"/>
      <family val="1"/>
    </font>
    <font>
      <i/>
      <sz val="14"/>
      <color theme="1"/>
      <name val="Times New Roman"/>
      <family val="1"/>
    </font>
    <font>
      <b/>
      <sz val="14"/>
      <color theme="1"/>
      <name val="Times New Roman"/>
      <family val="1"/>
    </font>
    <font>
      <i/>
      <sz val="12"/>
      <color theme="1"/>
      <name val="Times New Roman"/>
      <family val="1"/>
    </font>
    <font>
      <sz val="12"/>
      <color theme="1"/>
      <name val="Calibri"/>
      <family val="2"/>
      <scheme val="minor"/>
    </font>
    <font>
      <sz val="13"/>
      <color theme="1"/>
      <name val="Times New Roman"/>
      <family val="1"/>
    </font>
    <font>
      <b/>
      <sz val="13"/>
      <color theme="1"/>
      <name val="Times New Roman"/>
      <family val="1"/>
    </font>
    <font>
      <sz val="11"/>
      <color rgb="FFFF0000"/>
      <name val="Calibri"/>
      <family val="2"/>
      <scheme val="minor"/>
    </font>
    <font>
      <sz val="12"/>
      <color rgb="FFFF0000"/>
      <name val="Times New Roman"/>
      <family val="1"/>
    </font>
    <font>
      <sz val="11"/>
      <color rgb="FFFF0000"/>
      <name val="Times New Roman"/>
      <family val="1"/>
    </font>
    <font>
      <sz val="10"/>
      <color rgb="FFFF0000"/>
      <name val="Times New Roman"/>
      <family val="1"/>
    </font>
    <font>
      <b/>
      <sz val="12"/>
      <color rgb="FFFF0000"/>
      <name val="Times New Roman"/>
      <family val="1"/>
    </font>
    <font>
      <b/>
      <sz val="14"/>
      <color rgb="FFFF0000"/>
      <name val="Times New Roman"/>
      <family val="1"/>
    </font>
    <font>
      <i/>
      <sz val="12"/>
      <color rgb="FFFF0000"/>
      <name val="Times New Roman"/>
      <family val="1"/>
    </font>
    <font>
      <sz val="12"/>
      <color rgb="FFFF0000"/>
      <name val="Calibri"/>
      <family val="2"/>
      <scheme val="minor"/>
    </font>
    <font>
      <b/>
      <sz val="11"/>
      <color rgb="FFFF0000"/>
      <name val="Times New Roman"/>
      <family val="1"/>
    </font>
    <font>
      <u/>
      <sz val="12"/>
      <color rgb="FFFF0000"/>
      <name val="Times New Roman"/>
      <family val="1"/>
    </font>
  </fonts>
  <fills count="8">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indexed="13"/>
        <bgColor indexed="64"/>
      </patternFill>
    </fill>
    <fill>
      <patternFill patternType="solid">
        <fgColor theme="5" tint="0.79998168889431442"/>
        <bgColor indexed="64"/>
      </patternFill>
    </fill>
  </fills>
  <borders count="2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cellStyleXfs>
  <cellXfs count="344">
    <xf numFmtId="0" fontId="0" fillId="0" borderId="0" xfId="0"/>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7" xfId="2" applyFont="1" applyBorder="1" applyAlignment="1">
      <alignment horizontal="center" vertical="center" wrapText="1"/>
    </xf>
    <xf numFmtId="0" fontId="3" fillId="0" borderId="0" xfId="2"/>
    <xf numFmtId="0" fontId="7" fillId="0" borderId="0" xfId="2" applyFont="1" applyAlignment="1">
      <alignment vertical="center"/>
    </xf>
    <xf numFmtId="0" fontId="3" fillId="0" borderId="0" xfId="2" applyAlignment="1">
      <alignment horizontal="center" vertical="center"/>
    </xf>
    <xf numFmtId="164" fontId="11" fillId="6" borderId="0" xfId="3" applyNumberFormat="1" applyFont="1" applyFill="1" applyAlignment="1">
      <alignment horizontal="center" vertical="center"/>
    </xf>
    <xf numFmtId="0" fontId="12" fillId="0" borderId="2" xfId="2" applyFont="1" applyBorder="1" applyAlignment="1">
      <alignment horizontal="center" vertical="center" wrapText="1"/>
    </xf>
    <xf numFmtId="0" fontId="4" fillId="0" borderId="0" xfId="2" applyFont="1" applyAlignment="1">
      <alignment vertical="center" wrapText="1"/>
    </xf>
    <xf numFmtId="0" fontId="15" fillId="0" borderId="5" xfId="2" applyFont="1" applyBorder="1" applyAlignment="1">
      <alignment horizontal="center" vertical="center"/>
    </xf>
    <xf numFmtId="0" fontId="15" fillId="0" borderId="5" xfId="2" applyFont="1" applyBorder="1" applyAlignment="1">
      <alignment vertical="center"/>
    </xf>
    <xf numFmtId="0" fontId="15" fillId="0" borderId="6" xfId="2" applyFont="1" applyBorder="1" applyAlignment="1">
      <alignment horizontal="center" vertical="center"/>
    </xf>
    <xf numFmtId="164" fontId="15" fillId="0" borderId="6" xfId="3" applyNumberFormat="1" applyFont="1" applyBorder="1" applyAlignment="1">
      <alignment horizontal="center" vertical="center"/>
    </xf>
    <xf numFmtId="164" fontId="16" fillId="0" borderId="6" xfId="3" applyNumberFormat="1" applyFont="1" applyBorder="1" applyAlignment="1">
      <alignment vertical="center"/>
    </xf>
    <xf numFmtId="164" fontId="16" fillId="0" borderId="6" xfId="3" applyNumberFormat="1" applyFont="1" applyBorder="1" applyAlignment="1">
      <alignment horizontal="center" vertical="center"/>
    </xf>
    <xf numFmtId="0" fontId="16" fillId="0" borderId="6" xfId="2" applyFont="1" applyBorder="1" applyAlignment="1">
      <alignment horizontal="center" vertical="center"/>
    </xf>
    <xf numFmtId="49" fontId="16" fillId="0" borderId="6" xfId="3" applyNumberFormat="1" applyFont="1" applyBorder="1" applyAlignment="1">
      <alignment horizontal="center" vertical="center"/>
    </xf>
    <xf numFmtId="2" fontId="16" fillId="0" borderId="6" xfId="3" applyNumberFormat="1" applyFont="1" applyBorder="1" applyAlignment="1">
      <alignment horizontal="center" vertical="center"/>
    </xf>
    <xf numFmtId="41" fontId="17" fillId="0" borderId="6" xfId="2" applyNumberFormat="1" applyFont="1" applyBorder="1" applyAlignment="1">
      <alignment vertical="center"/>
    </xf>
    <xf numFmtId="164" fontId="18" fillId="0" borderId="6" xfId="3" applyNumberFormat="1" applyFont="1" applyBorder="1" applyAlignment="1">
      <alignment horizontal="center" vertical="center"/>
    </xf>
    <xf numFmtId="164" fontId="3" fillId="0" borderId="0" xfId="2" applyNumberFormat="1"/>
    <xf numFmtId="43" fontId="3" fillId="0" borderId="0" xfId="2" applyNumberFormat="1"/>
    <xf numFmtId="49" fontId="15" fillId="0" borderId="6" xfId="3" applyNumberFormat="1" applyFont="1" applyBorder="1" applyAlignment="1">
      <alignment horizontal="center" vertical="center"/>
    </xf>
    <xf numFmtId="49" fontId="16" fillId="0" borderId="6" xfId="3" applyNumberFormat="1" applyFont="1" applyFill="1" applyBorder="1" applyAlignment="1">
      <alignment horizontal="center" vertical="center"/>
    </xf>
    <xf numFmtId="164" fontId="16" fillId="0" borderId="6" xfId="3" applyNumberFormat="1" applyFont="1" applyFill="1" applyBorder="1" applyAlignment="1">
      <alignment horizontal="center" vertical="center"/>
    </xf>
    <xf numFmtId="0" fontId="19" fillId="0" borderId="0" xfId="2" applyFont="1"/>
    <xf numFmtId="167" fontId="16" fillId="0" borderId="6" xfId="3" applyNumberFormat="1" applyFont="1" applyBorder="1" applyAlignment="1">
      <alignment horizontal="center" vertical="center"/>
    </xf>
    <xf numFmtId="0" fontId="16" fillId="0" borderId="6" xfId="2" applyFont="1" applyBorder="1" applyAlignment="1">
      <alignment vertical="center"/>
    </xf>
    <xf numFmtId="0" fontId="15" fillId="0" borderId="6" xfId="2" applyFont="1" applyBorder="1" applyAlignment="1">
      <alignment horizontal="left" vertical="center"/>
    </xf>
    <xf numFmtId="0" fontId="20" fillId="0" borderId="6" xfId="2" applyFont="1" applyBorder="1" applyAlignment="1">
      <alignment vertical="center"/>
    </xf>
    <xf numFmtId="164" fontId="18" fillId="0" borderId="6" xfId="3" applyNumberFormat="1" applyFont="1" applyBorder="1" applyAlignment="1">
      <alignment vertical="center"/>
    </xf>
    <xf numFmtId="164" fontId="15" fillId="6" borderId="6" xfId="3" applyNumberFormat="1" applyFont="1" applyFill="1" applyBorder="1" applyAlignment="1">
      <alignment horizontal="center" vertical="center"/>
    </xf>
    <xf numFmtId="0" fontId="16" fillId="0" borderId="11" xfId="2" applyFont="1" applyBorder="1" applyAlignment="1">
      <alignment vertical="center"/>
    </xf>
    <xf numFmtId="0" fontId="16" fillId="0" borderId="11" xfId="2" applyFont="1" applyBorder="1" applyAlignment="1">
      <alignment horizontal="center" vertical="center"/>
    </xf>
    <xf numFmtId="0" fontId="16" fillId="6" borderId="11" xfId="2" applyFont="1" applyFill="1" applyBorder="1" applyAlignment="1">
      <alignment vertical="center"/>
    </xf>
    <xf numFmtId="164" fontId="16" fillId="0" borderId="11" xfId="3" applyNumberFormat="1" applyFont="1" applyBorder="1" applyAlignment="1">
      <alignment horizontal="center" vertical="center"/>
    </xf>
    <xf numFmtId="164" fontId="18" fillId="6" borderId="11" xfId="3" applyNumberFormat="1" applyFont="1" applyFill="1" applyBorder="1" applyAlignment="1">
      <alignment horizontal="center" vertical="center"/>
    </xf>
    <xf numFmtId="0" fontId="16" fillId="0" borderId="0" xfId="2" applyFont="1" applyAlignment="1">
      <alignment vertical="center"/>
    </xf>
    <xf numFmtId="0" fontId="3" fillId="0" borderId="0" xfId="2" applyAlignment="1">
      <alignment vertical="center"/>
    </xf>
    <xf numFmtId="0" fontId="15" fillId="0" borderId="0" xfId="2" applyFont="1" applyAlignment="1">
      <alignment horizontal="left" vertical="center"/>
    </xf>
    <xf numFmtId="0" fontId="15" fillId="0" borderId="0" xfId="2" applyFont="1" applyAlignment="1">
      <alignment vertical="center"/>
    </xf>
    <xf numFmtId="0" fontId="15" fillId="0" borderId="15" xfId="2" applyFont="1" applyBorder="1" applyAlignment="1">
      <alignment horizontal="left" vertical="center"/>
    </xf>
    <xf numFmtId="0" fontId="3" fillId="0" borderId="15" xfId="2" applyBorder="1" applyAlignment="1">
      <alignment vertical="center"/>
    </xf>
    <xf numFmtId="0" fontId="15" fillId="0" borderId="15" xfId="2" applyFont="1" applyBorder="1" applyAlignment="1">
      <alignment vertical="center"/>
    </xf>
    <xf numFmtId="0" fontId="15" fillId="0" borderId="8" xfId="2" applyFont="1" applyBorder="1" applyAlignment="1">
      <alignment horizontal="center" vertical="center" wrapText="1"/>
    </xf>
    <xf numFmtId="3" fontId="16" fillId="0" borderId="5" xfId="3" applyNumberFormat="1" applyFont="1" applyBorder="1" applyAlignment="1">
      <alignment horizontal="center" vertical="center" wrapText="1"/>
    </xf>
    <xf numFmtId="43" fontId="16" fillId="0" borderId="5" xfId="3" applyFont="1" applyBorder="1" applyAlignment="1">
      <alignment vertical="center" wrapText="1"/>
    </xf>
    <xf numFmtId="43" fontId="16" fillId="0" borderId="5" xfId="3" applyFont="1" applyBorder="1" applyAlignment="1">
      <alignment horizontal="center" vertical="center" wrapText="1"/>
    </xf>
    <xf numFmtId="0" fontId="4" fillId="0" borderId="5" xfId="2" applyFont="1" applyBorder="1" applyAlignment="1">
      <alignment horizontal="center" vertical="center" wrapText="1"/>
    </xf>
    <xf numFmtId="164" fontId="16" fillId="0" borderId="5" xfId="3" applyNumberFormat="1" applyFont="1" applyBorder="1" applyAlignment="1">
      <alignment vertical="center"/>
    </xf>
    <xf numFmtId="43" fontId="16" fillId="0" borderId="0" xfId="3" applyFont="1" applyAlignment="1">
      <alignment vertical="center"/>
    </xf>
    <xf numFmtId="3" fontId="16" fillId="0" borderId="6" xfId="3" applyNumberFormat="1" applyFont="1" applyBorder="1" applyAlignment="1">
      <alignment horizontal="center" vertical="center" wrapText="1"/>
    </xf>
    <xf numFmtId="43" fontId="16" fillId="0" borderId="6" xfId="3" applyFont="1" applyBorder="1" applyAlignment="1">
      <alignment vertical="center" wrapText="1"/>
    </xf>
    <xf numFmtId="43" fontId="16" fillId="0" borderId="6" xfId="3" applyFont="1" applyBorder="1" applyAlignment="1">
      <alignment horizontal="center" vertical="center" wrapText="1"/>
    </xf>
    <xf numFmtId="3" fontId="15" fillId="0" borderId="2" xfId="3" applyNumberFormat="1" applyFont="1" applyBorder="1" applyAlignment="1">
      <alignment horizontal="center" vertical="center" wrapText="1"/>
    </xf>
    <xf numFmtId="43" fontId="15" fillId="0" borderId="2" xfId="3" applyFont="1" applyBorder="1" applyAlignment="1">
      <alignment vertical="center" wrapText="1"/>
    </xf>
    <xf numFmtId="43" fontId="15" fillId="0" borderId="2" xfId="3" applyFont="1" applyBorder="1" applyAlignment="1">
      <alignment horizontal="center" vertical="center" wrapText="1"/>
    </xf>
    <xf numFmtId="43" fontId="15" fillId="0" borderId="0" xfId="3" applyFont="1" applyAlignment="1">
      <alignment vertical="center"/>
    </xf>
    <xf numFmtId="0" fontId="22" fillId="0" borderId="0" xfId="2" applyFont="1" applyAlignment="1">
      <alignment vertical="center"/>
    </xf>
    <xf numFmtId="0" fontId="16" fillId="0" borderId="13" xfId="2" applyFont="1" applyBorder="1" applyAlignment="1">
      <alignment vertical="center"/>
    </xf>
    <xf numFmtId="43" fontId="16" fillId="0" borderId="13" xfId="3" applyFont="1" applyBorder="1" applyAlignment="1">
      <alignment vertical="center"/>
    </xf>
    <xf numFmtId="43" fontId="16" fillId="0" borderId="0" xfId="3" applyFont="1" applyBorder="1" applyAlignment="1">
      <alignment horizontal="left" vertical="center"/>
    </xf>
    <xf numFmtId="43" fontId="16" fillId="0" borderId="0" xfId="3" applyFont="1" applyAlignment="1">
      <alignment horizontal="left" vertical="center"/>
    </xf>
    <xf numFmtId="3" fontId="16" fillId="0" borderId="11" xfId="3" applyNumberFormat="1" applyFont="1" applyBorder="1" applyAlignment="1">
      <alignment horizontal="center" vertical="center" wrapText="1"/>
    </xf>
    <xf numFmtId="43" fontId="16" fillId="0" borderId="0" xfId="3" applyFont="1" applyBorder="1" applyAlignment="1">
      <alignment horizontal="center" vertical="center"/>
    </xf>
    <xf numFmtId="43" fontId="16" fillId="0" borderId="0" xfId="3" applyFont="1" applyBorder="1" applyAlignment="1">
      <alignment vertical="center"/>
    </xf>
    <xf numFmtId="43" fontId="15" fillId="0" borderId="0" xfId="3" applyFont="1" applyBorder="1" applyAlignment="1">
      <alignment vertical="center"/>
    </xf>
    <xf numFmtId="43" fontId="15" fillId="0" borderId="15" xfId="3" applyFont="1" applyBorder="1" applyAlignment="1">
      <alignment vertical="center"/>
    </xf>
    <xf numFmtId="43" fontId="16" fillId="0" borderId="15" xfId="3" applyFont="1" applyBorder="1" applyAlignment="1">
      <alignment vertical="center"/>
    </xf>
    <xf numFmtId="43" fontId="15" fillId="0" borderId="3" xfId="3" applyFont="1" applyBorder="1" applyAlignment="1">
      <alignment horizontal="center" vertical="center" wrapText="1"/>
    </xf>
    <xf numFmtId="43" fontId="15" fillId="0" borderId="2" xfId="3" applyFont="1" applyBorder="1" applyAlignment="1">
      <alignment horizontal="center" vertical="center"/>
    </xf>
    <xf numFmtId="3" fontId="16" fillId="0" borderId="7" xfId="3" applyNumberFormat="1" applyFont="1" applyBorder="1" applyAlignment="1">
      <alignment horizontal="center" vertical="center" wrapText="1"/>
    </xf>
    <xf numFmtId="43" fontId="16" fillId="0" borderId="7" xfId="3" applyFont="1" applyBorder="1" applyAlignment="1">
      <alignment vertical="center" wrapText="1"/>
    </xf>
    <xf numFmtId="43" fontId="16" fillId="0" borderId="7" xfId="3" applyFont="1" applyBorder="1" applyAlignment="1">
      <alignment horizontal="center" vertical="center" wrapText="1"/>
    </xf>
    <xf numFmtId="164" fontId="16" fillId="0" borderId="7" xfId="3" applyNumberFormat="1" applyFont="1" applyBorder="1" applyAlignment="1">
      <alignment vertical="center"/>
    </xf>
    <xf numFmtId="43" fontId="16" fillId="0" borderId="2" xfId="3" applyFont="1" applyBorder="1" applyAlignment="1">
      <alignment horizontal="center" vertical="center" wrapText="1"/>
    </xf>
    <xf numFmtId="39" fontId="16" fillId="0" borderId="2" xfId="3" applyNumberFormat="1" applyFont="1" applyBorder="1" applyAlignment="1">
      <alignment horizontal="center" vertical="center" wrapText="1"/>
    </xf>
    <xf numFmtId="164" fontId="15" fillId="0" borderId="2" xfId="3" applyNumberFormat="1" applyFont="1" applyBorder="1" applyAlignment="1">
      <alignment vertical="center"/>
    </xf>
    <xf numFmtId="3" fontId="15" fillId="0" borderId="5" xfId="3" applyNumberFormat="1" applyFont="1" applyBorder="1" applyAlignment="1">
      <alignment horizontal="center" vertical="center" wrapText="1"/>
    </xf>
    <xf numFmtId="43" fontId="15" fillId="0" borderId="18" xfId="3" applyFont="1" applyBorder="1" applyAlignment="1">
      <alignment vertical="center" wrapText="1"/>
    </xf>
    <xf numFmtId="43" fontId="16" fillId="0" borderId="5" xfId="3" applyFont="1" applyBorder="1" applyAlignment="1">
      <alignment vertical="center"/>
    </xf>
    <xf numFmtId="3" fontId="15" fillId="0" borderId="6" xfId="3" applyNumberFormat="1" applyFont="1" applyBorder="1" applyAlignment="1">
      <alignment horizontal="center" vertical="center" wrapText="1"/>
    </xf>
    <xf numFmtId="43" fontId="15" fillId="0" borderId="10" xfId="3" applyFont="1" applyBorder="1" applyAlignment="1">
      <alignment vertical="center" wrapText="1"/>
    </xf>
    <xf numFmtId="43" fontId="15" fillId="0" borderId="6" xfId="3" applyFont="1" applyBorder="1" applyAlignment="1">
      <alignment vertical="center" wrapText="1"/>
    </xf>
    <xf numFmtId="43" fontId="15" fillId="0" borderId="6" xfId="3" applyFont="1" applyBorder="1" applyAlignment="1">
      <alignment horizontal="center" vertical="center" wrapText="1"/>
    </xf>
    <xf numFmtId="43" fontId="15" fillId="0" borderId="6" xfId="3" applyFont="1" applyBorder="1" applyAlignment="1">
      <alignment vertical="center"/>
    </xf>
    <xf numFmtId="43" fontId="16" fillId="0" borderId="10" xfId="3" applyFont="1" applyBorder="1" applyAlignment="1">
      <alignment vertical="center" wrapText="1"/>
    </xf>
    <xf numFmtId="0" fontId="4" fillId="0" borderId="9" xfId="2" applyFont="1" applyBorder="1" applyAlignment="1">
      <alignment horizontal="center" vertical="center" wrapText="1"/>
    </xf>
    <xf numFmtId="164" fontId="16" fillId="0" borderId="12" xfId="3" applyNumberFormat="1" applyFont="1" applyBorder="1" applyAlignment="1">
      <alignment vertical="center"/>
    </xf>
    <xf numFmtId="164" fontId="15" fillId="0" borderId="6" xfId="3" applyNumberFormat="1" applyFont="1" applyBorder="1" applyAlignment="1">
      <alignment vertical="center"/>
    </xf>
    <xf numFmtId="43" fontId="16" fillId="0" borderId="11" xfId="3" applyFont="1" applyBorder="1" applyAlignment="1">
      <alignment vertical="center" wrapText="1"/>
    </xf>
    <xf numFmtId="43" fontId="16" fillId="0" borderId="11" xfId="3" applyFont="1" applyBorder="1" applyAlignment="1">
      <alignment horizontal="center" vertical="center" wrapText="1"/>
    </xf>
    <xf numFmtId="164" fontId="16" fillId="0" borderId="11" xfId="3" applyNumberFormat="1" applyFont="1" applyBorder="1" applyAlignment="1">
      <alignment vertical="center"/>
    </xf>
    <xf numFmtId="43" fontId="15" fillId="0" borderId="0" xfId="3" applyFont="1" applyBorder="1" applyAlignment="1">
      <alignment horizontal="left" vertical="center"/>
    </xf>
    <xf numFmtId="43" fontId="15" fillId="2" borderId="0" xfId="3" applyFont="1" applyFill="1" applyBorder="1" applyAlignment="1">
      <alignment vertical="center"/>
    </xf>
    <xf numFmtId="43" fontId="16" fillId="2" borderId="0" xfId="3" applyFont="1" applyFill="1" applyBorder="1" applyAlignment="1">
      <alignment vertical="center"/>
    </xf>
    <xf numFmtId="43" fontId="16" fillId="2" borderId="0" xfId="3" applyFont="1" applyFill="1" applyAlignment="1">
      <alignment vertical="center"/>
    </xf>
    <xf numFmtId="0" fontId="16" fillId="2" borderId="0" xfId="2" applyFont="1" applyFill="1" applyAlignment="1">
      <alignment vertical="center"/>
    </xf>
    <xf numFmtId="0" fontId="3" fillId="2" borderId="0" xfId="2" applyFill="1" applyAlignment="1">
      <alignment vertical="center"/>
    </xf>
    <xf numFmtId="43" fontId="15" fillId="0" borderId="8" xfId="3" applyFont="1" applyBorder="1" applyAlignment="1">
      <alignment vertical="center"/>
    </xf>
    <xf numFmtId="43" fontId="16" fillId="0" borderId="8" xfId="3" applyFont="1" applyBorder="1" applyAlignment="1">
      <alignment vertical="center"/>
    </xf>
    <xf numFmtId="43" fontId="16" fillId="0" borderId="17" xfId="3" applyFont="1" applyBorder="1" applyAlignment="1">
      <alignment vertical="center"/>
    </xf>
    <xf numFmtId="0" fontId="16" fillId="0" borderId="5" xfId="2" applyFont="1" applyBorder="1" applyAlignment="1">
      <alignment vertical="center"/>
    </xf>
    <xf numFmtId="0" fontId="16" fillId="0" borderId="7" xfId="2" applyFont="1" applyBorder="1" applyAlignment="1">
      <alignment vertical="center"/>
    </xf>
    <xf numFmtId="3" fontId="16" fillId="0" borderId="2" xfId="2" applyNumberFormat="1" applyFont="1" applyBorder="1" applyAlignment="1">
      <alignment vertical="center"/>
    </xf>
    <xf numFmtId="43" fontId="15" fillId="0" borderId="2" xfId="3" applyFont="1" applyBorder="1" applyAlignment="1">
      <alignment vertical="center"/>
    </xf>
    <xf numFmtId="43" fontId="16" fillId="0" borderId="2" xfId="3" applyFont="1" applyBorder="1" applyAlignment="1">
      <alignment vertical="center"/>
    </xf>
    <xf numFmtId="43" fontId="16" fillId="0" borderId="4" xfId="3" applyFont="1" applyBorder="1" applyAlignment="1">
      <alignment vertical="center"/>
    </xf>
    <xf numFmtId="164" fontId="15" fillId="0" borderId="4" xfId="3" applyNumberFormat="1" applyFont="1" applyBorder="1" applyAlignment="1">
      <alignment vertical="center" shrinkToFit="1"/>
    </xf>
    <xf numFmtId="43" fontId="15" fillId="0" borderId="4" xfId="3" applyFont="1" applyBorder="1" applyAlignment="1">
      <alignment horizontal="center" vertical="center" wrapText="1"/>
    </xf>
    <xf numFmtId="37" fontId="16" fillId="0" borderId="9" xfId="3" applyNumberFormat="1" applyFont="1" applyBorder="1" applyAlignment="1">
      <alignment horizontal="center" vertical="center" wrapText="1"/>
    </xf>
    <xf numFmtId="43" fontId="16" fillId="0" borderId="9" xfId="3" applyFont="1" applyBorder="1" applyAlignment="1">
      <alignment vertical="center" wrapText="1"/>
    </xf>
    <xf numFmtId="43" fontId="16" fillId="0" borderId="9" xfId="3" applyFont="1" applyBorder="1" applyAlignment="1">
      <alignment horizontal="center" vertical="center" wrapText="1"/>
    </xf>
    <xf numFmtId="0" fontId="16" fillId="0" borderId="9" xfId="2" applyFont="1" applyBorder="1" applyAlignment="1">
      <alignment vertical="center"/>
    </xf>
    <xf numFmtId="164" fontId="16" fillId="0" borderId="20" xfId="3" applyNumberFormat="1" applyFont="1" applyBorder="1" applyAlignment="1">
      <alignment vertical="center"/>
    </xf>
    <xf numFmtId="164" fontId="16" fillId="0" borderId="9" xfId="3" applyNumberFormat="1" applyFont="1" applyBorder="1" applyAlignment="1">
      <alignment vertical="center"/>
    </xf>
    <xf numFmtId="37" fontId="16" fillId="0" borderId="6" xfId="3" applyNumberFormat="1" applyFont="1" applyBorder="1" applyAlignment="1">
      <alignment horizontal="center" vertical="center" wrapText="1"/>
    </xf>
    <xf numFmtId="164" fontId="16" fillId="0" borderId="21" xfId="3" applyNumberFormat="1" applyFont="1" applyBorder="1" applyAlignment="1">
      <alignment vertical="center"/>
    </xf>
    <xf numFmtId="37" fontId="15" fillId="0" borderId="2" xfId="3" applyNumberFormat="1" applyFont="1" applyBorder="1" applyAlignment="1">
      <alignment vertical="center"/>
    </xf>
    <xf numFmtId="0" fontId="16" fillId="0" borderId="2" xfId="2" applyFont="1" applyBorder="1" applyAlignment="1">
      <alignment vertical="center"/>
    </xf>
    <xf numFmtId="166" fontId="15" fillId="0" borderId="1" xfId="3" applyNumberFormat="1" applyFont="1" applyFill="1" applyBorder="1" applyAlignment="1">
      <alignment vertical="center" shrinkToFit="1"/>
    </xf>
    <xf numFmtId="166" fontId="15" fillId="0" borderId="2" xfId="3" applyNumberFormat="1" applyFont="1" applyFill="1" applyBorder="1" applyAlignment="1">
      <alignment vertical="center" shrinkToFit="1"/>
    </xf>
    <xf numFmtId="43" fontId="15" fillId="0" borderId="0" xfId="3" applyFont="1" applyBorder="1" applyAlignment="1">
      <alignment horizontal="justify" vertical="center"/>
    </xf>
    <xf numFmtId="0" fontId="6" fillId="0" borderId="0" xfId="0" applyFont="1"/>
    <xf numFmtId="0" fontId="6" fillId="0" borderId="0" xfId="0" applyFont="1" applyAlignment="1">
      <alignment wrapText="1"/>
    </xf>
    <xf numFmtId="0" fontId="6" fillId="0" borderId="0" xfId="0" applyFont="1" applyAlignment="1">
      <alignment horizontal="left"/>
    </xf>
    <xf numFmtId="0" fontId="6" fillId="0" borderId="0" xfId="0" applyFont="1" applyAlignment="1">
      <alignment horizontal="center" vertical="center"/>
    </xf>
    <xf numFmtId="0" fontId="6" fillId="5" borderId="2" xfId="0" applyFont="1" applyFill="1" applyBorder="1" applyAlignment="1">
      <alignment horizontal="center" vertical="center" wrapText="1"/>
    </xf>
    <xf numFmtId="0" fontId="6" fillId="5" borderId="0" xfId="0" applyFont="1" applyFill="1"/>
    <xf numFmtId="0" fontId="6" fillId="5" borderId="2" xfId="0" applyFont="1" applyFill="1" applyBorder="1" applyAlignment="1">
      <alignment wrapText="1"/>
    </xf>
    <xf numFmtId="0" fontId="6" fillId="5" borderId="2" xfId="0" applyFont="1" applyFill="1" applyBorder="1"/>
    <xf numFmtId="0" fontId="6" fillId="5" borderId="0" xfId="0" applyFont="1" applyFill="1" applyAlignment="1">
      <alignment vertical="center"/>
    </xf>
    <xf numFmtId="0" fontId="6" fillId="5" borderId="0" xfId="0" applyFont="1" applyFill="1" applyAlignment="1">
      <alignment wrapText="1"/>
    </xf>
    <xf numFmtId="0" fontId="12" fillId="5" borderId="0" xfId="0" applyFont="1" applyFill="1" applyAlignment="1">
      <alignment vertical="center"/>
    </xf>
    <xf numFmtId="0" fontId="23" fillId="5" borderId="0" xfId="0" applyFont="1" applyFill="1" applyAlignment="1">
      <alignment vertical="center"/>
    </xf>
    <xf numFmtId="0" fontId="23" fillId="5" borderId="0" xfId="0" applyFont="1" applyFill="1" applyAlignment="1">
      <alignment vertical="center" wrapText="1"/>
    </xf>
    <xf numFmtId="0" fontId="12" fillId="5" borderId="2" xfId="2" applyFont="1" applyFill="1" applyBorder="1" applyAlignment="1">
      <alignment horizontal="left" vertical="center"/>
    </xf>
    <xf numFmtId="0" fontId="23" fillId="5" borderId="2" xfId="0" applyFont="1" applyFill="1" applyBorder="1" applyAlignment="1">
      <alignment horizontal="center" vertical="center" wrapText="1"/>
    </xf>
    <xf numFmtId="0" fontId="12" fillId="5" borderId="2" xfId="2" applyFont="1" applyFill="1" applyBorder="1" applyAlignment="1">
      <alignment horizontal="center" vertical="center" wrapText="1"/>
    </xf>
    <xf numFmtId="0" fontId="12" fillId="5" borderId="2" xfId="2" applyFont="1" applyFill="1" applyBorder="1" applyAlignment="1">
      <alignment horizontal="left" vertical="center" wrapText="1"/>
    </xf>
    <xf numFmtId="0" fontId="17" fillId="5" borderId="2" xfId="2" applyFont="1" applyFill="1" applyBorder="1" applyAlignment="1">
      <alignment vertical="center"/>
    </xf>
    <xf numFmtId="0" fontId="12" fillId="5" borderId="2" xfId="2" applyFont="1" applyFill="1" applyBorder="1" applyAlignment="1">
      <alignment horizontal="center" vertical="center" shrinkToFit="1"/>
    </xf>
    <xf numFmtId="0" fontId="17" fillId="5" borderId="2" xfId="2" applyFont="1" applyFill="1" applyBorder="1" applyAlignment="1">
      <alignment horizontal="center" vertical="center" wrapText="1"/>
    </xf>
    <xf numFmtId="0" fontId="17" fillId="5" borderId="2" xfId="2" applyFont="1" applyFill="1" applyBorder="1" applyAlignment="1">
      <alignment vertical="center" wrapText="1"/>
    </xf>
    <xf numFmtId="164" fontId="17" fillId="5" borderId="2" xfId="3" applyNumberFormat="1" applyFont="1" applyFill="1" applyBorder="1" applyAlignment="1">
      <alignment vertical="center" wrapText="1"/>
    </xf>
    <xf numFmtId="0" fontId="17" fillId="5" borderId="2" xfId="0" applyFont="1" applyFill="1" applyBorder="1" applyAlignment="1">
      <alignment horizontal="center" vertical="center" wrapText="1"/>
    </xf>
    <xf numFmtId="0" fontId="17" fillId="5" borderId="2" xfId="2" applyFont="1" applyFill="1" applyBorder="1" applyAlignment="1">
      <alignment horizontal="left" vertical="center" wrapText="1"/>
    </xf>
    <xf numFmtId="164" fontId="17" fillId="5" borderId="2" xfId="3" applyNumberFormat="1" applyFont="1" applyFill="1" applyBorder="1" applyAlignment="1">
      <alignment horizontal="center" vertical="center"/>
    </xf>
    <xf numFmtId="0" fontId="25" fillId="5" borderId="2" xfId="0" applyFont="1" applyFill="1" applyBorder="1" applyAlignment="1">
      <alignment vertical="center" wrapText="1"/>
    </xf>
    <xf numFmtId="0" fontId="12" fillId="5" borderId="0" xfId="2" applyFont="1" applyFill="1" applyAlignment="1">
      <alignment horizontal="left" vertical="center"/>
    </xf>
    <xf numFmtId="0" fontId="17" fillId="5" borderId="0" xfId="2" applyFont="1" applyFill="1" applyAlignment="1">
      <alignment horizontal="center" vertical="center"/>
    </xf>
    <xf numFmtId="0" fontId="17" fillId="5" borderId="0" xfId="2" applyFont="1" applyFill="1" applyAlignment="1">
      <alignment vertical="center"/>
    </xf>
    <xf numFmtId="0" fontId="12" fillId="5" borderId="2" xfId="0" applyFont="1" applyFill="1" applyBorder="1" applyAlignment="1">
      <alignment horizontal="center" vertical="center" wrapText="1"/>
    </xf>
    <xf numFmtId="0" fontId="12" fillId="5" borderId="2" xfId="0" applyFont="1" applyFill="1" applyBorder="1" applyAlignment="1">
      <alignment vertical="center"/>
    </xf>
    <xf numFmtId="0" fontId="0" fillId="5" borderId="2" xfId="0" applyFont="1" applyFill="1" applyBorder="1" applyAlignment="1">
      <alignment vertical="center"/>
    </xf>
    <xf numFmtId="0" fontId="0" fillId="5" borderId="0" xfId="0" applyFont="1" applyFill="1"/>
    <xf numFmtId="0" fontId="0" fillId="5" borderId="0" xfId="0" applyFont="1" applyFill="1" applyAlignment="1">
      <alignment wrapText="1"/>
    </xf>
    <xf numFmtId="0" fontId="0" fillId="5" borderId="0" xfId="0" applyFont="1" applyFill="1" applyAlignment="1">
      <alignment vertical="center"/>
    </xf>
    <xf numFmtId="0" fontId="12" fillId="0" borderId="0" xfId="0" applyFont="1" applyAlignment="1">
      <alignment vertical="center"/>
    </xf>
    <xf numFmtId="0" fontId="27" fillId="0" borderId="0" xfId="0" applyFont="1" applyAlignment="1">
      <alignment horizontal="left" vertical="center"/>
    </xf>
    <xf numFmtId="0" fontId="12" fillId="0" borderId="0" xfId="0" applyFont="1" applyAlignment="1">
      <alignment horizontal="left" vertical="center"/>
    </xf>
    <xf numFmtId="0" fontId="0" fillId="0" borderId="0" xfId="0" applyFont="1"/>
    <xf numFmtId="0" fontId="0" fillId="0" borderId="0" xfId="0" applyFont="1" applyAlignment="1">
      <alignment horizontal="left"/>
    </xf>
    <xf numFmtId="0" fontId="29" fillId="0" borderId="0" xfId="0" applyFont="1"/>
    <xf numFmtId="0" fontId="17" fillId="5" borderId="0" xfId="0" applyFont="1" applyFill="1"/>
    <xf numFmtId="0" fontId="28" fillId="5" borderId="0" xfId="0" applyFont="1" applyFill="1"/>
    <xf numFmtId="0" fontId="30" fillId="5" borderId="0" xfId="0" applyFont="1" applyFill="1"/>
    <xf numFmtId="0" fontId="31" fillId="5" borderId="0" xfId="0" applyFont="1" applyFill="1" applyAlignment="1">
      <alignment horizontal="justify" vertical="center"/>
    </xf>
    <xf numFmtId="0" fontId="30" fillId="5" borderId="0" xfId="0" applyFont="1" applyFill="1" applyAlignment="1">
      <alignment wrapText="1"/>
    </xf>
    <xf numFmtId="0" fontId="30" fillId="5" borderId="0" xfId="0" applyFont="1" applyFill="1" applyAlignment="1">
      <alignment vertical="center"/>
    </xf>
    <xf numFmtId="0" fontId="12" fillId="5" borderId="0" xfId="0" applyFont="1" applyFill="1"/>
    <xf numFmtId="0" fontId="28" fillId="5" borderId="0" xfId="0" applyFont="1" applyFill="1" applyAlignment="1">
      <alignment horizontal="left" vertical="center"/>
    </xf>
    <xf numFmtId="0" fontId="28" fillId="5" borderId="0" xfId="0" applyFont="1" applyFill="1" applyAlignment="1">
      <alignment wrapText="1"/>
    </xf>
    <xf numFmtId="0" fontId="17" fillId="5" borderId="0" xfId="0" applyFont="1" applyFill="1" applyAlignment="1">
      <alignment vertical="center"/>
    </xf>
    <xf numFmtId="0" fontId="17" fillId="5" borderId="0" xfId="0" applyFont="1" applyFill="1" applyAlignment="1">
      <alignment vertical="center" wrapText="1"/>
    </xf>
    <xf numFmtId="0" fontId="23" fillId="5" borderId="2"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28" fillId="5" borderId="0" xfId="0" applyFont="1" applyFill="1" applyAlignment="1">
      <alignment horizontal="left" vertical="center" wrapText="1"/>
    </xf>
    <xf numFmtId="0" fontId="12" fillId="5" borderId="2" xfId="2"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xf numFmtId="0" fontId="34" fillId="3" borderId="2" xfId="0" applyFont="1" applyFill="1" applyBorder="1" applyAlignment="1">
      <alignment horizontal="center" vertical="center"/>
    </xf>
    <xf numFmtId="0" fontId="34" fillId="5" borderId="2" xfId="0" applyFont="1" applyFill="1" applyBorder="1" applyAlignment="1">
      <alignment horizontal="center" vertical="center"/>
    </xf>
    <xf numFmtId="0" fontId="34" fillId="3" borderId="2" xfId="0" applyFont="1" applyFill="1" applyBorder="1" applyAlignment="1">
      <alignment vertical="center"/>
    </xf>
    <xf numFmtId="0" fontId="34" fillId="5" borderId="2" xfId="0" applyFont="1" applyFill="1" applyBorder="1" applyAlignment="1">
      <alignment vertical="center"/>
    </xf>
    <xf numFmtId="0" fontId="34" fillId="4" borderId="2" xfId="0" applyFont="1" applyFill="1" applyBorder="1" applyAlignment="1">
      <alignment horizontal="center" vertical="center" wrapText="1"/>
    </xf>
    <xf numFmtId="2" fontId="34" fillId="3" borderId="2" xfId="0" applyNumberFormat="1" applyFont="1" applyFill="1" applyBorder="1" applyAlignment="1">
      <alignment vertical="center"/>
    </xf>
    <xf numFmtId="0" fontId="33" fillId="3" borderId="2" xfId="0" applyFont="1" applyFill="1" applyBorder="1" applyAlignment="1">
      <alignment horizontal="center" vertical="center" wrapText="1"/>
    </xf>
    <xf numFmtId="0" fontId="33" fillId="3" borderId="2" xfId="0" applyFont="1" applyFill="1" applyBorder="1" applyAlignment="1">
      <alignment horizontal="left" vertical="center" wrapText="1"/>
    </xf>
    <xf numFmtId="49" fontId="34" fillId="3" borderId="2" xfId="0" applyNumberFormat="1" applyFont="1" applyFill="1" applyBorder="1" applyAlignment="1">
      <alignment vertical="center" wrapText="1"/>
    </xf>
    <xf numFmtId="49" fontId="34" fillId="3" borderId="2" xfId="0" applyNumberFormat="1" applyFont="1" applyFill="1" applyBorder="1" applyAlignment="1">
      <alignment horizontal="center" vertical="center" wrapText="1"/>
    </xf>
    <xf numFmtId="0" fontId="34" fillId="3" borderId="2" xfId="0" applyFont="1" applyFill="1" applyBorder="1" applyAlignment="1">
      <alignment horizontal="center" vertical="center" wrapText="1"/>
    </xf>
    <xf numFmtId="0" fontId="36" fillId="0" borderId="2" xfId="0" applyFont="1" applyBorder="1" applyAlignment="1">
      <alignment horizontal="center" vertical="center" wrapText="1"/>
    </xf>
    <xf numFmtId="2" fontId="33" fillId="0" borderId="2" xfId="0" applyNumberFormat="1" applyFont="1" applyBorder="1" applyAlignment="1">
      <alignment horizontal="center" vertical="center" wrapText="1"/>
    </xf>
    <xf numFmtId="0" fontId="33" fillId="0" borderId="2" xfId="0" applyFont="1" applyBorder="1" applyAlignment="1">
      <alignment horizontal="center" vertical="center" wrapText="1"/>
    </xf>
    <xf numFmtId="0" fontId="33" fillId="0" borderId="2" xfId="0" applyFont="1" applyBorder="1" applyAlignment="1">
      <alignment horizontal="left" vertical="center" wrapText="1"/>
    </xf>
    <xf numFmtId="49" fontId="33" fillId="0" borderId="2" xfId="0" applyNumberFormat="1" applyFont="1" applyBorder="1" applyAlignment="1">
      <alignment horizontal="center" vertical="center" wrapText="1"/>
    </xf>
    <xf numFmtId="0" fontId="37" fillId="0" borderId="0" xfId="0" applyFont="1" applyAlignment="1">
      <alignment horizontal="justify" vertical="center"/>
    </xf>
    <xf numFmtId="0" fontId="36" fillId="0" borderId="0" xfId="0" applyFont="1" applyAlignment="1">
      <alignment horizontal="left" vertical="center"/>
    </xf>
    <xf numFmtId="0" fontId="32" fillId="0" borderId="0" xfId="0" applyFont="1"/>
    <xf numFmtId="0" fontId="32" fillId="0" borderId="0" xfId="0" applyFont="1" applyAlignment="1">
      <alignment horizontal="left"/>
    </xf>
    <xf numFmtId="0" fontId="33" fillId="0" borderId="0" xfId="0" applyFont="1" applyAlignment="1">
      <alignment horizontal="justify" vertical="center"/>
    </xf>
    <xf numFmtId="0" fontId="39" fillId="0" borderId="0" xfId="0" applyFont="1"/>
    <xf numFmtId="0" fontId="36" fillId="0" borderId="0" xfId="0" applyFont="1" applyAlignment="1">
      <alignment vertical="center"/>
    </xf>
    <xf numFmtId="0" fontId="36" fillId="0" borderId="0" xfId="0" applyFont="1" applyAlignment="1">
      <alignment horizontal="center" vertical="center"/>
    </xf>
    <xf numFmtId="0" fontId="36" fillId="5" borderId="2" xfId="0" applyFont="1" applyFill="1" applyBorder="1" applyAlignment="1">
      <alignment horizontal="center" vertical="center" wrapText="1"/>
    </xf>
    <xf numFmtId="0" fontId="36" fillId="0" borderId="2" xfId="0" applyFont="1" applyBorder="1" applyAlignment="1">
      <alignment horizontal="center" vertical="center"/>
    </xf>
    <xf numFmtId="0" fontId="34" fillId="0" borderId="2" xfId="0" applyFont="1" applyBorder="1" applyAlignment="1">
      <alignment horizontal="center" vertical="center"/>
    </xf>
    <xf numFmtId="0" fontId="36" fillId="3" borderId="2" xfId="0" applyFont="1" applyFill="1" applyBorder="1" applyAlignment="1">
      <alignment horizontal="center" vertical="center"/>
    </xf>
    <xf numFmtId="0" fontId="36" fillId="0" borderId="2" xfId="0" applyFont="1" applyBorder="1" applyAlignment="1">
      <alignment horizontal="left" vertical="center"/>
    </xf>
    <xf numFmtId="0" fontId="33" fillId="3" borderId="2" xfId="0" applyFont="1" applyFill="1" applyBorder="1" applyAlignment="1">
      <alignment vertical="center"/>
    </xf>
    <xf numFmtId="0" fontId="40" fillId="3" borderId="2" xfId="0" applyFont="1" applyFill="1" applyBorder="1" applyAlignment="1">
      <alignment vertical="center"/>
    </xf>
    <xf numFmtId="0" fontId="34" fillId="0" borderId="2" xfId="0" applyFont="1" applyBorder="1" applyAlignment="1">
      <alignment wrapText="1"/>
    </xf>
    <xf numFmtId="0" fontId="36" fillId="0" borderId="2" xfId="0" applyFont="1" applyBorder="1" applyAlignment="1">
      <alignment horizontal="left" vertical="center" wrapText="1"/>
    </xf>
    <xf numFmtId="0" fontId="34" fillId="0" borderId="2" xfId="0" applyFont="1" applyBorder="1"/>
    <xf numFmtId="0" fontId="40" fillId="0" borderId="2" xfId="0" applyFont="1" applyBorder="1" applyAlignment="1">
      <alignment horizontal="center" vertical="center"/>
    </xf>
    <xf numFmtId="0" fontId="34" fillId="4" borderId="2" xfId="0" applyFont="1" applyFill="1" applyBorder="1"/>
    <xf numFmtId="0" fontId="34" fillId="7" borderId="2" xfId="0" applyFont="1" applyFill="1" applyBorder="1" applyAlignment="1">
      <alignment horizontal="center" vertical="center" wrapText="1"/>
    </xf>
    <xf numFmtId="2" fontId="34" fillId="0" borderId="2" xfId="0" applyNumberFormat="1" applyFont="1" applyBorder="1" applyAlignment="1">
      <alignment horizontal="center" vertical="center" wrapText="1"/>
    </xf>
    <xf numFmtId="0" fontId="33" fillId="0" borderId="2" xfId="0" applyFont="1" applyBorder="1" applyAlignment="1">
      <alignment wrapText="1"/>
    </xf>
    <xf numFmtId="0" fontId="34" fillId="0" borderId="2" xfId="0" applyFont="1" applyBorder="1" applyAlignment="1">
      <alignment horizontal="left" vertical="center" wrapText="1"/>
    </xf>
    <xf numFmtId="0" fontId="34" fillId="0" borderId="2" xfId="0" applyFont="1" applyBorder="1" applyAlignment="1">
      <alignment vertical="center"/>
    </xf>
    <xf numFmtId="0" fontId="34" fillId="0" borderId="2" xfId="0" applyFont="1" applyBorder="1" applyAlignment="1">
      <alignment horizontal="left" wrapText="1"/>
    </xf>
    <xf numFmtId="165" fontId="34" fillId="0" borderId="2" xfId="0" applyNumberFormat="1" applyFont="1" applyBorder="1" applyAlignment="1">
      <alignment horizontal="center" vertical="center" wrapText="1"/>
    </xf>
    <xf numFmtId="0" fontId="33" fillId="0" borderId="2" xfId="0" applyFont="1" applyBorder="1" applyAlignment="1">
      <alignment vertical="center" wrapText="1"/>
    </xf>
    <xf numFmtId="0" fontId="33" fillId="0" borderId="2" xfId="0" applyFont="1" applyBorder="1" applyAlignment="1">
      <alignment horizontal="center" wrapText="1"/>
    </xf>
    <xf numFmtId="0" fontId="33" fillId="5" borderId="2" xfId="0" applyFont="1" applyFill="1" applyBorder="1" applyAlignment="1">
      <alignment vertical="center"/>
    </xf>
    <xf numFmtId="0" fontId="33" fillId="5" borderId="2" xfId="0" applyFont="1" applyFill="1" applyBorder="1" applyAlignment="1">
      <alignment horizontal="center" vertical="center" wrapText="1"/>
    </xf>
    <xf numFmtId="0" fontId="32" fillId="5" borderId="2" xfId="0" applyFont="1" applyFill="1" applyBorder="1" applyAlignment="1">
      <alignment wrapText="1"/>
    </xf>
    <xf numFmtId="0" fontId="32" fillId="5" borderId="2" xfId="0" applyFont="1" applyFill="1" applyBorder="1" applyAlignment="1">
      <alignment vertical="center"/>
    </xf>
    <xf numFmtId="0" fontId="32" fillId="5" borderId="0" xfId="0" applyFont="1" applyFill="1"/>
    <xf numFmtId="0" fontId="33" fillId="5" borderId="2" xfId="0" applyFont="1" applyFill="1" applyBorder="1" applyAlignment="1">
      <alignment horizontal="left" vertical="center" wrapText="1"/>
    </xf>
    <xf numFmtId="0" fontId="33" fillId="5" borderId="2" xfId="0" applyFont="1" applyFill="1" applyBorder="1" applyAlignment="1">
      <alignment horizontal="center" vertical="center"/>
    </xf>
    <xf numFmtId="49" fontId="33" fillId="5" borderId="2" xfId="0" applyNumberFormat="1" applyFont="1" applyFill="1" applyBorder="1" applyAlignment="1">
      <alignment horizontal="center" vertical="center" wrapText="1"/>
    </xf>
    <xf numFmtId="2" fontId="33" fillId="5" borderId="2" xfId="0" applyNumberFormat="1" applyFont="1" applyFill="1" applyBorder="1" applyAlignment="1">
      <alignment horizontal="center" vertical="center" wrapText="1"/>
    </xf>
    <xf numFmtId="0" fontId="33" fillId="5" borderId="2" xfId="0" applyFont="1" applyFill="1" applyBorder="1" applyAlignment="1">
      <alignment vertical="center" wrapText="1"/>
    </xf>
    <xf numFmtId="0" fontId="36" fillId="5" borderId="2" xfId="0" applyFont="1" applyFill="1" applyBorder="1" applyAlignment="1">
      <alignment vertical="center"/>
    </xf>
    <xf numFmtId="0" fontId="36" fillId="5" borderId="2" xfId="0" applyFont="1" applyFill="1" applyBorder="1" applyAlignment="1">
      <alignment vertical="center" wrapText="1"/>
    </xf>
    <xf numFmtId="166" fontId="33" fillId="5" borderId="2" xfId="1" applyNumberFormat="1" applyFont="1" applyFill="1" applyBorder="1" applyAlignment="1">
      <alignment horizontal="center" vertical="center"/>
    </xf>
    <xf numFmtId="0" fontId="36" fillId="5" borderId="2" xfId="0" applyFont="1" applyFill="1" applyBorder="1" applyAlignment="1">
      <alignment horizontal="left" vertical="center" wrapText="1"/>
    </xf>
    <xf numFmtId="0" fontId="34" fillId="5" borderId="2" xfId="0" applyFont="1" applyFill="1" applyBorder="1" applyAlignment="1">
      <alignment horizontal="center" vertical="center" wrapText="1"/>
    </xf>
    <xf numFmtId="0" fontId="34" fillId="5" borderId="2" xfId="0" applyFont="1" applyFill="1" applyBorder="1" applyAlignment="1">
      <alignment wrapText="1"/>
    </xf>
    <xf numFmtId="2" fontId="33" fillId="5" borderId="2" xfId="0" applyNumberFormat="1" applyFont="1" applyFill="1" applyBorder="1" applyAlignment="1">
      <alignment horizontal="center" vertical="center" shrinkToFit="1"/>
    </xf>
    <xf numFmtId="2" fontId="41" fillId="5" borderId="2" xfId="0" applyNumberFormat="1" applyFont="1" applyFill="1" applyBorder="1" applyAlignment="1">
      <alignment horizontal="center" vertical="center" wrapText="1"/>
    </xf>
    <xf numFmtId="0" fontId="41" fillId="5" borderId="2" xfId="0" applyFont="1" applyFill="1" applyBorder="1" applyAlignment="1">
      <alignment horizontal="center" vertical="center" wrapText="1"/>
    </xf>
    <xf numFmtId="0" fontId="33" fillId="5" borderId="2" xfId="0" applyFont="1" applyFill="1" applyBorder="1"/>
    <xf numFmtId="16" fontId="33" fillId="5" borderId="2" xfId="0" applyNumberFormat="1"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2" xfId="0" applyFont="1" applyBorder="1" applyAlignment="1">
      <alignment horizontal="left" vertical="center" wrapText="1"/>
    </xf>
    <xf numFmtId="0" fontId="36" fillId="5" borderId="22" xfId="0" applyFont="1" applyFill="1" applyBorder="1" applyAlignment="1">
      <alignment horizontal="center" vertical="center" wrapText="1"/>
    </xf>
    <xf numFmtId="0" fontId="36" fillId="5" borderId="23" xfId="0" applyFont="1" applyFill="1" applyBorder="1" applyAlignment="1">
      <alignment horizontal="center" vertical="center" wrapText="1"/>
    </xf>
    <xf numFmtId="0" fontId="36" fillId="5" borderId="1" xfId="0" applyFont="1" applyFill="1" applyBorder="1" applyAlignment="1">
      <alignment horizontal="center" vertical="center" wrapText="1"/>
    </xf>
    <xf numFmtId="0" fontId="38" fillId="0" borderId="0" xfId="0" applyFont="1" applyAlignment="1">
      <alignment horizontal="left" vertical="center"/>
    </xf>
    <xf numFmtId="0" fontId="38" fillId="0" borderId="0" xfId="0" applyFont="1" applyAlignment="1">
      <alignment horizontal="left" vertical="center" wrapText="1"/>
    </xf>
    <xf numFmtId="0" fontId="36" fillId="5" borderId="2" xfId="0" applyFont="1" applyFill="1" applyBorder="1" applyAlignment="1">
      <alignment horizontal="center" vertical="center" wrapText="1"/>
    </xf>
    <xf numFmtId="0" fontId="36" fillId="0" borderId="2" xfId="0" applyFont="1" applyBorder="1" applyAlignment="1">
      <alignment horizontal="center" vertical="center" wrapText="1"/>
    </xf>
    <xf numFmtId="0" fontId="12" fillId="0" borderId="0" xfId="0" applyFont="1" applyAlignment="1">
      <alignment horizontal="center" vertical="center"/>
    </xf>
    <xf numFmtId="2" fontId="33" fillId="0" borderId="3" xfId="0" applyNumberFormat="1" applyFont="1" applyBorder="1" applyAlignment="1">
      <alignment horizontal="center" vertical="center" wrapText="1"/>
    </xf>
    <xf numFmtId="0" fontId="32" fillId="0" borderId="8" xfId="0" applyFont="1" applyBorder="1" applyAlignment="1">
      <alignment wrapText="1"/>
    </xf>
    <xf numFmtId="0" fontId="32" fillId="0" borderId="4" xfId="0" applyFont="1" applyBorder="1" applyAlignment="1">
      <alignment wrapText="1"/>
    </xf>
    <xf numFmtId="0" fontId="33" fillId="3" borderId="2" xfId="0" applyFont="1" applyFill="1" applyBorder="1" applyAlignment="1">
      <alignment horizontal="center" vertical="center" wrapText="1"/>
    </xf>
    <xf numFmtId="0" fontId="33" fillId="4" borderId="2" xfId="0" applyFont="1" applyFill="1" applyBorder="1" applyAlignment="1">
      <alignment horizontal="center" vertical="center" wrapText="1"/>
    </xf>
    <xf numFmtId="0" fontId="33" fillId="3" borderId="2" xfId="0" applyFont="1" applyFill="1" applyBorder="1" applyAlignment="1">
      <alignment horizontal="left" vertical="center" wrapText="1"/>
    </xf>
    <xf numFmtId="0" fontId="35" fillId="3" borderId="2" xfId="0" applyFont="1" applyFill="1" applyBorder="1" applyAlignment="1">
      <alignment horizontal="left" vertical="center" wrapText="1"/>
    </xf>
    <xf numFmtId="0" fontId="33" fillId="3" borderId="2" xfId="0" applyFont="1" applyFill="1" applyBorder="1" applyAlignment="1">
      <alignment horizontal="center" vertical="center"/>
    </xf>
    <xf numFmtId="0" fontId="34" fillId="3" borderId="2" xfId="0" applyFont="1" applyFill="1" applyBorder="1" applyAlignment="1">
      <alignment horizontal="center" vertical="center" wrapText="1"/>
    </xf>
    <xf numFmtId="0" fontId="34" fillId="3" borderId="2" xfId="0" applyFont="1" applyFill="1" applyBorder="1" applyAlignment="1">
      <alignment horizontal="center" vertical="center"/>
    </xf>
    <xf numFmtId="0" fontId="34" fillId="5" borderId="2" xfId="0" applyFont="1" applyFill="1" applyBorder="1" applyAlignment="1">
      <alignment horizontal="center" vertical="center"/>
    </xf>
    <xf numFmtId="0" fontId="35" fillId="3" borderId="2" xfId="0" applyFont="1" applyFill="1" applyBorder="1" applyAlignment="1">
      <alignment horizontal="center" vertical="center" wrapText="1"/>
    </xf>
    <xf numFmtId="0" fontId="33" fillId="4" borderId="2" xfId="0" applyFont="1" applyFill="1" applyBorder="1" applyAlignment="1">
      <alignment horizontal="left" vertical="center" wrapText="1"/>
    </xf>
    <xf numFmtId="0" fontId="34" fillId="4" borderId="2" xfId="0" applyFont="1" applyFill="1" applyBorder="1" applyAlignment="1">
      <alignment horizontal="center" vertical="center" wrapText="1"/>
    </xf>
    <xf numFmtId="0" fontId="26" fillId="0" borderId="0" xfId="0" applyFont="1" applyAlignment="1">
      <alignment horizontal="left" vertical="center" wrapText="1"/>
    </xf>
    <xf numFmtId="0" fontId="36" fillId="0" borderId="0" xfId="0" applyFont="1" applyAlignment="1">
      <alignment horizontal="center" vertical="center"/>
    </xf>
    <xf numFmtId="0" fontId="40"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8"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4" xfId="0" applyFont="1" applyBorder="1" applyAlignment="1">
      <alignment horizontal="center" vertical="center" wrapText="1"/>
    </xf>
    <xf numFmtId="0" fontId="36" fillId="5" borderId="22" xfId="0" applyFont="1" applyFill="1" applyBorder="1" applyAlignment="1">
      <alignment horizontal="left" vertical="center" wrapText="1"/>
    </xf>
    <xf numFmtId="0" fontId="36" fillId="5" borderId="23" xfId="0" applyFont="1" applyFill="1" applyBorder="1" applyAlignment="1">
      <alignment horizontal="left" vertical="center" wrapText="1"/>
    </xf>
    <xf numFmtId="0" fontId="36" fillId="5" borderId="1" xfId="0" applyFont="1" applyFill="1" applyBorder="1" applyAlignment="1">
      <alignment horizontal="left" vertical="center" wrapText="1"/>
    </xf>
    <xf numFmtId="49" fontId="33" fillId="5" borderId="3" xfId="0" applyNumberFormat="1" applyFont="1" applyFill="1" applyBorder="1" applyAlignment="1">
      <alignment horizontal="center" vertical="center" wrapText="1"/>
    </xf>
    <xf numFmtId="49" fontId="33" fillId="5" borderId="8" xfId="0" applyNumberFormat="1" applyFont="1" applyFill="1" applyBorder="1" applyAlignment="1">
      <alignment horizontal="center" vertical="center" wrapText="1"/>
    </xf>
    <xf numFmtId="49" fontId="33" fillId="5" borderId="4" xfId="0" applyNumberFormat="1" applyFont="1" applyFill="1" applyBorder="1" applyAlignment="1">
      <alignment horizontal="center" vertical="center" wrapText="1"/>
    </xf>
    <xf numFmtId="0" fontId="12" fillId="5" borderId="22"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26" fillId="5" borderId="0" xfId="0" applyFont="1" applyFill="1" applyAlignment="1">
      <alignment horizontal="left" vertical="center" wrapText="1"/>
    </xf>
    <xf numFmtId="0" fontId="31" fillId="5" borderId="0" xfId="0" applyFont="1" applyFill="1" applyAlignment="1">
      <alignment horizontal="center" vertical="center"/>
    </xf>
    <xf numFmtId="0" fontId="23" fillId="5" borderId="2"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33" fillId="5" borderId="2" xfId="0" applyFont="1" applyFill="1" applyBorder="1" applyAlignment="1">
      <alignment horizontal="left" vertical="center"/>
    </xf>
    <xf numFmtId="0" fontId="33" fillId="5" borderId="3" xfId="0" applyFont="1" applyFill="1" applyBorder="1" applyAlignment="1">
      <alignment horizontal="center" vertical="center" wrapText="1"/>
    </xf>
    <xf numFmtId="0" fontId="33" fillId="5" borderId="8" xfId="0" applyFont="1" applyFill="1" applyBorder="1" applyAlignment="1">
      <alignment horizontal="center" vertical="center" wrapText="1"/>
    </xf>
    <xf numFmtId="0" fontId="33" fillId="5" borderId="4" xfId="0" applyFont="1" applyFill="1" applyBorder="1" applyAlignment="1">
      <alignment horizontal="center" vertical="center" wrapText="1"/>
    </xf>
    <xf numFmtId="0" fontId="33" fillId="5" borderId="3" xfId="0" applyFont="1" applyFill="1" applyBorder="1" applyAlignment="1">
      <alignment vertical="center" wrapText="1"/>
    </xf>
    <xf numFmtId="0" fontId="33" fillId="5" borderId="8" xfId="0" applyFont="1" applyFill="1" applyBorder="1" applyAlignment="1">
      <alignment vertical="center" wrapText="1"/>
    </xf>
    <xf numFmtId="0" fontId="33" fillId="5" borderId="4" xfId="0" applyFont="1" applyFill="1" applyBorder="1" applyAlignment="1">
      <alignment vertical="center" wrapText="1"/>
    </xf>
    <xf numFmtId="0" fontId="32" fillId="5" borderId="8" xfId="0" applyFont="1" applyFill="1" applyBorder="1" applyAlignment="1">
      <alignment horizontal="center" vertical="center" wrapText="1"/>
    </xf>
    <xf numFmtId="0" fontId="32" fillId="5" borderId="4" xfId="0" applyFont="1" applyFill="1" applyBorder="1" applyAlignment="1">
      <alignment horizontal="center" vertical="center" wrapText="1"/>
    </xf>
    <xf numFmtId="0" fontId="33" fillId="5" borderId="3" xfId="0" applyFont="1" applyFill="1" applyBorder="1" applyAlignment="1">
      <alignment horizontal="left" vertical="center" wrapText="1"/>
    </xf>
    <xf numFmtId="0" fontId="32" fillId="5" borderId="8" xfId="0" applyFont="1" applyFill="1" applyBorder="1" applyAlignment="1">
      <alignment vertical="center" wrapText="1"/>
    </xf>
    <xf numFmtId="0" fontId="32" fillId="5" borderId="4" xfId="0" applyFont="1" applyFill="1" applyBorder="1" applyAlignment="1">
      <alignment vertical="center" wrapText="1"/>
    </xf>
    <xf numFmtId="2" fontId="33" fillId="5" borderId="3" xfId="0" applyNumberFormat="1" applyFont="1" applyFill="1" applyBorder="1" applyAlignment="1">
      <alignment horizontal="center" vertical="center" wrapText="1"/>
    </xf>
    <xf numFmtId="0" fontId="28" fillId="5" borderId="0" xfId="0" applyFont="1" applyFill="1" applyAlignment="1">
      <alignment horizontal="left" vertical="center" wrapText="1"/>
    </xf>
    <xf numFmtId="0" fontId="34" fillId="5" borderId="3" xfId="0" applyFont="1" applyFill="1" applyBorder="1" applyAlignment="1">
      <alignment vertical="center" wrapText="1"/>
    </xf>
    <xf numFmtId="0" fontId="34" fillId="5" borderId="8" xfId="0" applyFont="1" applyFill="1" applyBorder="1" applyAlignment="1">
      <alignment vertical="center" wrapText="1"/>
    </xf>
    <xf numFmtId="0" fontId="34" fillId="5" borderId="4" xfId="0" applyFont="1" applyFill="1" applyBorder="1" applyAlignment="1">
      <alignment vertical="center" wrapText="1"/>
    </xf>
    <xf numFmtId="0" fontId="40" fillId="5" borderId="2" xfId="0" applyFont="1" applyFill="1" applyBorder="1" applyAlignment="1">
      <alignment horizontal="center" vertical="center" wrapText="1"/>
    </xf>
    <xf numFmtId="0" fontId="33" fillId="5" borderId="2" xfId="0" applyFont="1" applyFill="1" applyBorder="1" applyAlignment="1">
      <alignment horizontal="left" vertical="center" wrapText="1"/>
    </xf>
    <xf numFmtId="0" fontId="12" fillId="5" borderId="2" xfId="2" applyFont="1" applyFill="1" applyBorder="1" applyAlignment="1">
      <alignment horizontal="center" vertical="center" wrapText="1"/>
    </xf>
    <xf numFmtId="0" fontId="12" fillId="5" borderId="0" xfId="0" applyFont="1" applyFill="1" applyAlignment="1">
      <alignment horizontal="center" vertical="center"/>
    </xf>
    <xf numFmtId="0" fontId="17" fillId="5" borderId="0" xfId="2" applyFont="1" applyFill="1" applyAlignment="1">
      <alignment horizontal="left" vertical="center" wrapText="1"/>
    </xf>
    <xf numFmtId="0" fontId="17" fillId="5" borderId="0" xfId="0" applyFont="1" applyFill="1" applyAlignment="1">
      <alignment horizontal="left" vertical="center" wrapText="1"/>
    </xf>
    <xf numFmtId="0" fontId="21" fillId="0" borderId="17" xfId="2" applyFont="1" applyBorder="1" applyAlignment="1">
      <alignment horizontal="center" vertical="center"/>
    </xf>
    <xf numFmtId="0" fontId="21" fillId="0" borderId="0" xfId="2" applyFont="1" applyAlignment="1">
      <alignment horizontal="center" vertical="center"/>
    </xf>
    <xf numFmtId="0" fontId="15" fillId="0" borderId="3" xfId="2" applyFont="1" applyBorder="1" applyAlignment="1">
      <alignment horizontal="center" vertical="center" wrapText="1"/>
    </xf>
    <xf numFmtId="0" fontId="3" fillId="0" borderId="8" xfId="2" applyBorder="1" applyAlignment="1">
      <alignment horizontal="center" vertical="center"/>
    </xf>
    <xf numFmtId="0" fontId="15" fillId="0" borderId="2" xfId="2" applyFont="1" applyBorder="1" applyAlignment="1">
      <alignment horizontal="center" vertical="center"/>
    </xf>
    <xf numFmtId="43" fontId="16" fillId="0" borderId="2" xfId="3" applyFont="1" applyBorder="1" applyAlignment="1">
      <alignment horizontal="center" vertical="center"/>
    </xf>
    <xf numFmtId="0" fontId="16" fillId="0" borderId="0" xfId="2" applyFont="1" applyAlignment="1">
      <alignment vertical="center"/>
    </xf>
    <xf numFmtId="0" fontId="3" fillId="0" borderId="0" xfId="2" applyAlignment="1">
      <alignment vertical="center"/>
    </xf>
    <xf numFmtId="43" fontId="15" fillId="0" borderId="14" xfId="3" applyFont="1" applyBorder="1" applyAlignment="1">
      <alignment horizontal="center" vertical="center" wrapText="1"/>
    </xf>
    <xf numFmtId="0" fontId="3" fillId="0" borderId="19" xfId="2" applyBorder="1" applyAlignment="1">
      <alignment horizontal="center" vertical="center"/>
    </xf>
    <xf numFmtId="43" fontId="15" fillId="0" borderId="3" xfId="3" applyFont="1" applyBorder="1" applyAlignment="1">
      <alignment horizontal="center" vertical="center" wrapText="1"/>
    </xf>
    <xf numFmtId="43" fontId="15" fillId="0" borderId="2" xfId="3" applyFont="1" applyBorder="1" applyAlignment="1">
      <alignment horizontal="center" vertical="center"/>
    </xf>
    <xf numFmtId="43" fontId="15" fillId="0" borderId="0" xfId="3" applyFont="1" applyBorder="1" applyAlignment="1">
      <alignment horizontal="left" vertical="center"/>
    </xf>
    <xf numFmtId="43" fontId="16" fillId="0" borderId="3" xfId="3" applyFont="1" applyBorder="1" applyAlignment="1">
      <alignment horizontal="center" vertical="center"/>
    </xf>
    <xf numFmtId="43" fontId="15" fillId="0" borderId="13" xfId="3" applyFont="1" applyBorder="1" applyAlignment="1">
      <alignment horizontal="center" vertical="center" wrapText="1"/>
    </xf>
    <xf numFmtId="0" fontId="3" fillId="0" borderId="15" xfId="2" applyBorder="1" applyAlignment="1">
      <alignment horizontal="center" vertical="center"/>
    </xf>
    <xf numFmtId="0" fontId="3" fillId="0" borderId="16" xfId="2" applyBorder="1" applyAlignment="1">
      <alignment horizontal="center" vertical="center"/>
    </xf>
    <xf numFmtId="0" fontId="3" fillId="0" borderId="4" xfId="2" applyBorder="1" applyAlignment="1">
      <alignment horizontal="center" vertical="center"/>
    </xf>
    <xf numFmtId="43" fontId="15" fillId="0" borderId="3" xfId="3" applyFont="1" applyBorder="1" applyAlignment="1">
      <alignment horizontal="center" vertical="center"/>
    </xf>
    <xf numFmtId="0" fontId="3" fillId="0" borderId="4" xfId="2" applyBorder="1" applyAlignment="1">
      <alignment horizontal="center" vertical="center" wrapText="1"/>
    </xf>
    <xf numFmtId="43" fontId="15" fillId="0" borderId="3" xfId="3" applyFont="1" applyBorder="1" applyAlignment="1">
      <alignment horizontal="left" vertical="center"/>
    </xf>
    <xf numFmtId="0" fontId="3" fillId="0" borderId="4" xfId="2" applyBorder="1" applyAlignment="1">
      <alignment vertical="center"/>
    </xf>
    <xf numFmtId="0" fontId="2" fillId="0" borderId="0" xfId="2" applyFont="1" applyAlignment="1">
      <alignment horizontal="center" vertical="center"/>
    </xf>
    <xf numFmtId="0" fontId="10" fillId="0" borderId="0" xfId="2" applyFont="1" applyAlignment="1">
      <alignment horizontal="center" vertical="center" wrapText="1"/>
    </xf>
  </cellXfs>
  <cellStyles count="4">
    <cellStyle name="Comma" xfId="1" builtinId="3"/>
    <cellStyle name="Comma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ORK/2024/18.%20Dinh%20muc%20KTKT/2.%20Dinh%20Muc%20Do%20dac-CapGCN/1.%20Don%20Gia%20Do%20Dac%202019/Su%20nghiep/&#272;G-BD&#272;C,%20trich%20do%20&#272;C.%20&#272;M%2014%20SN.%20%20luong%201.3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 gia "/>
      <sheetName val="NC-BD-Ngoai"/>
      <sheetName val="NC-BD-noi"/>
      <sheetName val="NC-TRICH DO"/>
      <sheetName val="VL, DC ngoai"/>
      <sheetName val="VLDC -noi"/>
      <sheetName val="Sheet5"/>
      <sheetName val="KH-BD"/>
      <sheetName val="ĐG tiền công"/>
      <sheetName val="Gia VT, TB"/>
      <sheetName val="VT.In Kiêm tra"/>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9">
          <cell r="K19">
            <v>212354.57692307694</v>
          </cell>
        </row>
        <row r="21">
          <cell r="K21">
            <v>238764.57692307694</v>
          </cell>
        </row>
        <row r="32">
          <cell r="K32">
            <v>200213.46153846153</v>
          </cell>
        </row>
        <row r="34">
          <cell r="K34">
            <v>243789.96153846153</v>
          </cell>
        </row>
        <row r="42">
          <cell r="K42">
            <v>190969.96153846153</v>
          </cell>
        </row>
        <row r="44">
          <cell r="K44">
            <v>217379.96153846153</v>
          </cell>
        </row>
      </sheetData>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1"/>
  <sheetViews>
    <sheetView topLeftCell="A22" zoomScale="85" zoomScaleNormal="85" workbookViewId="0">
      <selection activeCell="P46" sqref="P46"/>
    </sheetView>
  </sheetViews>
  <sheetFormatPr defaultColWidth="9.140625" defaultRowHeight="15" x14ac:dyDescent="0.25"/>
  <cols>
    <col min="1" max="1" width="4.85546875" style="164" bestFit="1" customWidth="1"/>
    <col min="2" max="2" width="13.7109375" style="165" customWidth="1"/>
    <col min="3" max="3" width="13" style="164" customWidth="1"/>
    <col min="4" max="4" width="12" style="164" customWidth="1"/>
    <col min="5" max="10" width="12.28515625" style="164" customWidth="1"/>
    <col min="11" max="11" width="7.28515625" style="164" customWidth="1"/>
    <col min="12" max="12" width="15.28515625" style="165" customWidth="1"/>
    <col min="13" max="13" width="13.7109375" style="164" customWidth="1"/>
    <col min="14" max="14" width="10.7109375" style="164" bestFit="1" customWidth="1"/>
    <col min="15" max="15" width="12" style="164" customWidth="1"/>
    <col min="16" max="16" width="34.28515625" style="164" customWidth="1"/>
    <col min="17" max="16384" width="9.140625" style="164"/>
  </cols>
  <sheetData>
    <row r="1" spans="1:16" s="161" customFormat="1" ht="23.25" customHeight="1" x14ac:dyDescent="0.25">
      <c r="A1" s="259" t="s">
        <v>51</v>
      </c>
      <c r="B1" s="259"/>
      <c r="C1" s="259"/>
      <c r="D1" s="259"/>
      <c r="E1" s="259"/>
      <c r="F1" s="259"/>
      <c r="G1" s="259"/>
      <c r="H1" s="259"/>
      <c r="I1" s="259"/>
      <c r="J1" s="259"/>
      <c r="K1" s="259"/>
      <c r="L1" s="259"/>
      <c r="M1" s="259"/>
      <c r="N1" s="259"/>
      <c r="O1" s="259"/>
      <c r="P1" s="259"/>
    </row>
    <row r="2" spans="1:16" s="161" customFormat="1" ht="4.5" customHeight="1" x14ac:dyDescent="0.25">
      <c r="B2" s="163"/>
      <c r="L2" s="163"/>
    </row>
    <row r="3" spans="1:16" s="161" customFormat="1" ht="64.7" customHeight="1" x14ac:dyDescent="0.25">
      <c r="A3" s="257" t="s">
        <v>325</v>
      </c>
      <c r="B3" s="257"/>
      <c r="C3" s="257"/>
      <c r="D3" s="257"/>
      <c r="E3" s="257"/>
      <c r="F3" s="252" t="s">
        <v>326</v>
      </c>
      <c r="G3" s="253"/>
      <c r="H3" s="253"/>
      <c r="I3" s="253"/>
      <c r="J3" s="254"/>
      <c r="K3" s="257" t="s">
        <v>327</v>
      </c>
      <c r="L3" s="257"/>
      <c r="M3" s="257"/>
      <c r="N3" s="257"/>
      <c r="O3" s="257"/>
      <c r="P3" s="258" t="s">
        <v>319</v>
      </c>
    </row>
    <row r="4" spans="1:16" s="161" customFormat="1" ht="34.5" customHeight="1" x14ac:dyDescent="0.25">
      <c r="A4" s="195" t="s">
        <v>1</v>
      </c>
      <c r="B4" s="195" t="s">
        <v>2</v>
      </c>
      <c r="C4" s="195" t="s">
        <v>4</v>
      </c>
      <c r="D4" s="195" t="s">
        <v>27</v>
      </c>
      <c r="E4" s="195" t="s">
        <v>25</v>
      </c>
      <c r="F4" s="195" t="s">
        <v>1</v>
      </c>
      <c r="G4" s="195" t="s">
        <v>2</v>
      </c>
      <c r="H4" s="195" t="s">
        <v>4</v>
      </c>
      <c r="I4" s="195" t="s">
        <v>27</v>
      </c>
      <c r="J4" s="195" t="s">
        <v>25</v>
      </c>
      <c r="K4" s="195" t="s">
        <v>1</v>
      </c>
      <c r="L4" s="195" t="s">
        <v>320</v>
      </c>
      <c r="M4" s="195" t="s">
        <v>4</v>
      </c>
      <c r="N4" s="195" t="s">
        <v>27</v>
      </c>
      <c r="O4" s="195" t="s">
        <v>5</v>
      </c>
      <c r="P4" s="258"/>
    </row>
    <row r="5" spans="1:16" ht="15.75" x14ac:dyDescent="0.25">
      <c r="A5" s="250">
        <v>1</v>
      </c>
      <c r="B5" s="251" t="s">
        <v>8</v>
      </c>
      <c r="C5" s="250" t="s">
        <v>9</v>
      </c>
      <c r="D5" s="250">
        <v>1</v>
      </c>
      <c r="E5" s="196">
        <v>1.46</v>
      </c>
      <c r="F5" s="250">
        <v>1</v>
      </c>
      <c r="G5" s="251" t="s">
        <v>189</v>
      </c>
      <c r="H5" s="250" t="s">
        <v>9</v>
      </c>
      <c r="I5" s="250">
        <v>1</v>
      </c>
      <c r="J5" s="196">
        <v>1.46</v>
      </c>
      <c r="K5" s="250">
        <v>1</v>
      </c>
      <c r="L5" s="251" t="s">
        <v>189</v>
      </c>
      <c r="M5" s="250" t="s">
        <v>9</v>
      </c>
      <c r="N5" s="250">
        <v>1</v>
      </c>
      <c r="O5" s="196">
        <v>1.46</v>
      </c>
      <c r="P5" s="260" t="s">
        <v>333</v>
      </c>
    </row>
    <row r="6" spans="1:16" ht="15.75" x14ac:dyDescent="0.25">
      <c r="A6" s="250"/>
      <c r="B6" s="251"/>
      <c r="C6" s="250"/>
      <c r="D6" s="250"/>
      <c r="E6" s="196">
        <v>2.4300000000000002</v>
      </c>
      <c r="F6" s="250"/>
      <c r="G6" s="251"/>
      <c r="H6" s="250"/>
      <c r="I6" s="250"/>
      <c r="J6" s="196">
        <v>2.4300000000000002</v>
      </c>
      <c r="K6" s="250"/>
      <c r="L6" s="251"/>
      <c r="M6" s="250"/>
      <c r="N6" s="250"/>
      <c r="O6" s="196">
        <v>2.4300000000000002</v>
      </c>
      <c r="P6" s="261"/>
    </row>
    <row r="7" spans="1:16" ht="15.75" x14ac:dyDescent="0.25">
      <c r="A7" s="250"/>
      <c r="B7" s="251"/>
      <c r="C7" s="250"/>
      <c r="D7" s="250">
        <v>2</v>
      </c>
      <c r="E7" s="196">
        <v>1.94</v>
      </c>
      <c r="F7" s="250"/>
      <c r="G7" s="251"/>
      <c r="H7" s="250"/>
      <c r="I7" s="250">
        <v>2</v>
      </c>
      <c r="J7" s="196">
        <v>1.94</v>
      </c>
      <c r="K7" s="250"/>
      <c r="L7" s="251"/>
      <c r="M7" s="250"/>
      <c r="N7" s="250">
        <v>2</v>
      </c>
      <c r="O7" s="196">
        <v>1.94</v>
      </c>
      <c r="P7" s="261"/>
    </row>
    <row r="8" spans="1:16" ht="15.75" x14ac:dyDescent="0.25">
      <c r="A8" s="250"/>
      <c r="B8" s="251"/>
      <c r="C8" s="250"/>
      <c r="D8" s="250"/>
      <c r="E8" s="196">
        <v>3.24</v>
      </c>
      <c r="F8" s="250"/>
      <c r="G8" s="251"/>
      <c r="H8" s="250"/>
      <c r="I8" s="250"/>
      <c r="J8" s="196">
        <v>3.24</v>
      </c>
      <c r="K8" s="250"/>
      <c r="L8" s="251"/>
      <c r="M8" s="250"/>
      <c r="N8" s="250"/>
      <c r="O8" s="196">
        <v>3.24</v>
      </c>
      <c r="P8" s="261"/>
    </row>
    <row r="9" spans="1:16" ht="15.75" x14ac:dyDescent="0.25">
      <c r="A9" s="250"/>
      <c r="B9" s="251"/>
      <c r="C9" s="250"/>
      <c r="D9" s="250">
        <v>3</v>
      </c>
      <c r="E9" s="196">
        <v>2.5099999999999998</v>
      </c>
      <c r="F9" s="250"/>
      <c r="G9" s="251"/>
      <c r="H9" s="250"/>
      <c r="I9" s="250">
        <v>3</v>
      </c>
      <c r="J9" s="196">
        <v>2.5099999999999998</v>
      </c>
      <c r="K9" s="250"/>
      <c r="L9" s="251"/>
      <c r="M9" s="250"/>
      <c r="N9" s="250">
        <v>3</v>
      </c>
      <c r="O9" s="196">
        <v>2.5099999999999998</v>
      </c>
      <c r="P9" s="261"/>
    </row>
    <row r="10" spans="1:16" ht="15.75" x14ac:dyDescent="0.25">
      <c r="A10" s="250"/>
      <c r="B10" s="251"/>
      <c r="C10" s="250"/>
      <c r="D10" s="250"/>
      <c r="E10" s="196">
        <v>4.05</v>
      </c>
      <c r="F10" s="250"/>
      <c r="G10" s="251"/>
      <c r="H10" s="250"/>
      <c r="I10" s="250"/>
      <c r="J10" s="196">
        <v>4.05</v>
      </c>
      <c r="K10" s="250"/>
      <c r="L10" s="251"/>
      <c r="M10" s="250"/>
      <c r="N10" s="250"/>
      <c r="O10" s="196">
        <v>4.05</v>
      </c>
      <c r="P10" s="261"/>
    </row>
    <row r="11" spans="1:16" ht="15.75" x14ac:dyDescent="0.25">
      <c r="A11" s="250"/>
      <c r="B11" s="251"/>
      <c r="C11" s="250"/>
      <c r="D11" s="250">
        <v>4</v>
      </c>
      <c r="E11" s="196">
        <v>3.32</v>
      </c>
      <c r="F11" s="250"/>
      <c r="G11" s="251"/>
      <c r="H11" s="250"/>
      <c r="I11" s="250">
        <v>4</v>
      </c>
      <c r="J11" s="196">
        <v>3.32</v>
      </c>
      <c r="K11" s="250"/>
      <c r="L11" s="251"/>
      <c r="M11" s="250"/>
      <c r="N11" s="250">
        <v>4</v>
      </c>
      <c r="O11" s="196">
        <v>3.32</v>
      </c>
      <c r="P11" s="261"/>
    </row>
    <row r="12" spans="1:16" ht="15.75" x14ac:dyDescent="0.25">
      <c r="A12" s="250"/>
      <c r="B12" s="251"/>
      <c r="C12" s="250"/>
      <c r="D12" s="250"/>
      <c r="E12" s="196">
        <v>5.27</v>
      </c>
      <c r="F12" s="250"/>
      <c r="G12" s="251"/>
      <c r="H12" s="250"/>
      <c r="I12" s="250"/>
      <c r="J12" s="196">
        <v>5.27</v>
      </c>
      <c r="K12" s="250"/>
      <c r="L12" s="251"/>
      <c r="M12" s="250"/>
      <c r="N12" s="250"/>
      <c r="O12" s="196">
        <v>5.27</v>
      </c>
      <c r="P12" s="261"/>
    </row>
    <row r="13" spans="1:16" ht="15.75" x14ac:dyDescent="0.25">
      <c r="A13" s="250"/>
      <c r="B13" s="251"/>
      <c r="C13" s="250"/>
      <c r="D13" s="250">
        <v>5</v>
      </c>
      <c r="E13" s="196">
        <v>4.21</v>
      </c>
      <c r="F13" s="250"/>
      <c r="G13" s="251"/>
      <c r="H13" s="250"/>
      <c r="I13" s="250">
        <v>5</v>
      </c>
      <c r="J13" s="196">
        <v>4.21</v>
      </c>
      <c r="K13" s="250"/>
      <c r="L13" s="251"/>
      <c r="M13" s="250"/>
      <c r="N13" s="250">
        <v>5</v>
      </c>
      <c r="O13" s="196">
        <v>4.21</v>
      </c>
      <c r="P13" s="261"/>
    </row>
    <row r="14" spans="1:16" ht="15.75" x14ac:dyDescent="0.25">
      <c r="A14" s="250"/>
      <c r="B14" s="251"/>
      <c r="C14" s="250"/>
      <c r="D14" s="250"/>
      <c r="E14" s="196">
        <v>6.89</v>
      </c>
      <c r="F14" s="250"/>
      <c r="G14" s="251"/>
      <c r="H14" s="250"/>
      <c r="I14" s="250"/>
      <c r="J14" s="196">
        <v>6.89</v>
      </c>
      <c r="K14" s="250"/>
      <c r="L14" s="251"/>
      <c r="M14" s="250"/>
      <c r="N14" s="250"/>
      <c r="O14" s="196">
        <v>6.89</v>
      </c>
      <c r="P14" s="262"/>
    </row>
    <row r="15" spans="1:16" ht="15.4" customHeight="1" x14ac:dyDescent="0.25">
      <c r="A15" s="250">
        <v>2</v>
      </c>
      <c r="B15" s="251" t="s">
        <v>10</v>
      </c>
      <c r="C15" s="250" t="s">
        <v>11</v>
      </c>
      <c r="D15" s="250">
        <v>1</v>
      </c>
      <c r="E15" s="196">
        <v>1.35</v>
      </c>
      <c r="F15" s="250">
        <v>2</v>
      </c>
      <c r="G15" s="251" t="s">
        <v>10</v>
      </c>
      <c r="H15" s="250" t="s">
        <v>11</v>
      </c>
      <c r="I15" s="250">
        <v>1</v>
      </c>
      <c r="J15" s="196">
        <v>1.35</v>
      </c>
      <c r="K15" s="250">
        <v>2</v>
      </c>
      <c r="L15" s="251" t="s">
        <v>10</v>
      </c>
      <c r="M15" s="250" t="s">
        <v>11</v>
      </c>
      <c r="N15" s="250">
        <v>1</v>
      </c>
      <c r="O15" s="196">
        <v>1.35</v>
      </c>
      <c r="P15" s="260" t="s">
        <v>333</v>
      </c>
    </row>
    <row r="16" spans="1:16" ht="15.75" x14ac:dyDescent="0.25">
      <c r="A16" s="250"/>
      <c r="B16" s="251"/>
      <c r="C16" s="250"/>
      <c r="D16" s="250"/>
      <c r="E16" s="196">
        <v>4.8</v>
      </c>
      <c r="F16" s="250"/>
      <c r="G16" s="251"/>
      <c r="H16" s="250"/>
      <c r="I16" s="250"/>
      <c r="J16" s="196">
        <v>4.8</v>
      </c>
      <c r="K16" s="250"/>
      <c r="L16" s="251"/>
      <c r="M16" s="250"/>
      <c r="N16" s="250"/>
      <c r="O16" s="196">
        <v>4.8</v>
      </c>
      <c r="P16" s="261"/>
    </row>
    <row r="17" spans="1:16" ht="15.75" x14ac:dyDescent="0.25">
      <c r="A17" s="250"/>
      <c r="B17" s="251"/>
      <c r="C17" s="250"/>
      <c r="D17" s="250">
        <v>2</v>
      </c>
      <c r="E17" s="196">
        <v>1.46</v>
      </c>
      <c r="F17" s="250"/>
      <c r="G17" s="251"/>
      <c r="H17" s="250"/>
      <c r="I17" s="250">
        <v>2</v>
      </c>
      <c r="J17" s="196">
        <v>1.46</v>
      </c>
      <c r="K17" s="250"/>
      <c r="L17" s="251"/>
      <c r="M17" s="250"/>
      <c r="N17" s="250">
        <v>2</v>
      </c>
      <c r="O17" s="196">
        <v>1.46</v>
      </c>
      <c r="P17" s="261"/>
    </row>
    <row r="18" spans="1:16" ht="15.75" x14ac:dyDescent="0.25">
      <c r="A18" s="250"/>
      <c r="B18" s="251"/>
      <c r="C18" s="250"/>
      <c r="D18" s="250"/>
      <c r="E18" s="196">
        <v>6.3</v>
      </c>
      <c r="F18" s="250"/>
      <c r="G18" s="251"/>
      <c r="H18" s="250"/>
      <c r="I18" s="250"/>
      <c r="J18" s="196">
        <v>6.3</v>
      </c>
      <c r="K18" s="250"/>
      <c r="L18" s="251"/>
      <c r="M18" s="250"/>
      <c r="N18" s="250"/>
      <c r="O18" s="196">
        <v>6.3</v>
      </c>
      <c r="P18" s="261"/>
    </row>
    <row r="19" spans="1:16" ht="15.75" x14ac:dyDescent="0.25">
      <c r="A19" s="250"/>
      <c r="B19" s="251"/>
      <c r="C19" s="250"/>
      <c r="D19" s="250">
        <v>3</v>
      </c>
      <c r="E19" s="196">
        <v>1.62</v>
      </c>
      <c r="F19" s="250"/>
      <c r="G19" s="251"/>
      <c r="H19" s="250"/>
      <c r="I19" s="250">
        <v>3</v>
      </c>
      <c r="J19" s="196">
        <v>1.62</v>
      </c>
      <c r="K19" s="250"/>
      <c r="L19" s="251"/>
      <c r="M19" s="250"/>
      <c r="N19" s="250">
        <v>3</v>
      </c>
      <c r="O19" s="196">
        <v>1.62</v>
      </c>
      <c r="P19" s="261"/>
    </row>
    <row r="20" spans="1:16" ht="15.75" x14ac:dyDescent="0.25">
      <c r="A20" s="250"/>
      <c r="B20" s="251"/>
      <c r="C20" s="250"/>
      <c r="D20" s="250"/>
      <c r="E20" s="196">
        <v>8.4</v>
      </c>
      <c r="F20" s="250"/>
      <c r="G20" s="251"/>
      <c r="H20" s="250"/>
      <c r="I20" s="250"/>
      <c r="J20" s="196">
        <v>8.4</v>
      </c>
      <c r="K20" s="250"/>
      <c r="L20" s="251"/>
      <c r="M20" s="250"/>
      <c r="N20" s="250"/>
      <c r="O20" s="196">
        <v>8.4</v>
      </c>
      <c r="P20" s="261"/>
    </row>
    <row r="21" spans="1:16" ht="15.75" x14ac:dyDescent="0.25">
      <c r="A21" s="250"/>
      <c r="B21" s="251"/>
      <c r="C21" s="250"/>
      <c r="D21" s="250">
        <v>4</v>
      </c>
      <c r="E21" s="196">
        <v>1.89</v>
      </c>
      <c r="F21" s="250"/>
      <c r="G21" s="251"/>
      <c r="H21" s="250"/>
      <c r="I21" s="250">
        <v>4</v>
      </c>
      <c r="J21" s="196">
        <v>1.89</v>
      </c>
      <c r="K21" s="250"/>
      <c r="L21" s="251"/>
      <c r="M21" s="250"/>
      <c r="N21" s="250">
        <v>4</v>
      </c>
      <c r="O21" s="196">
        <v>1.89</v>
      </c>
      <c r="P21" s="261"/>
    </row>
    <row r="22" spans="1:16" ht="15.75" x14ac:dyDescent="0.25">
      <c r="A22" s="250"/>
      <c r="B22" s="251"/>
      <c r="C22" s="250"/>
      <c r="D22" s="250"/>
      <c r="E22" s="196">
        <v>14.4</v>
      </c>
      <c r="F22" s="250"/>
      <c r="G22" s="251"/>
      <c r="H22" s="250"/>
      <c r="I22" s="250"/>
      <c r="J22" s="196">
        <v>14.4</v>
      </c>
      <c r="K22" s="250"/>
      <c r="L22" s="251"/>
      <c r="M22" s="250"/>
      <c r="N22" s="250"/>
      <c r="O22" s="196">
        <v>14.4</v>
      </c>
      <c r="P22" s="261"/>
    </row>
    <row r="23" spans="1:16" ht="15.75" x14ac:dyDescent="0.25">
      <c r="A23" s="250"/>
      <c r="B23" s="251"/>
      <c r="C23" s="250"/>
      <c r="D23" s="250">
        <v>5</v>
      </c>
      <c r="E23" s="196">
        <v>2.16</v>
      </c>
      <c r="F23" s="250"/>
      <c r="G23" s="251"/>
      <c r="H23" s="250"/>
      <c r="I23" s="250">
        <v>5</v>
      </c>
      <c r="J23" s="196">
        <v>2.16</v>
      </c>
      <c r="K23" s="250"/>
      <c r="L23" s="251"/>
      <c r="M23" s="250"/>
      <c r="N23" s="250">
        <v>5</v>
      </c>
      <c r="O23" s="196">
        <v>2.16</v>
      </c>
      <c r="P23" s="261"/>
    </row>
    <row r="24" spans="1:16" ht="15.75" x14ac:dyDescent="0.25">
      <c r="A24" s="250"/>
      <c r="B24" s="251"/>
      <c r="C24" s="250"/>
      <c r="D24" s="250"/>
      <c r="E24" s="196">
        <v>16.8</v>
      </c>
      <c r="F24" s="250"/>
      <c r="G24" s="251"/>
      <c r="H24" s="250"/>
      <c r="I24" s="250"/>
      <c r="J24" s="196">
        <v>16.8</v>
      </c>
      <c r="K24" s="250"/>
      <c r="L24" s="251"/>
      <c r="M24" s="250"/>
      <c r="N24" s="250"/>
      <c r="O24" s="196">
        <v>16.8</v>
      </c>
      <c r="P24" s="262"/>
    </row>
    <row r="25" spans="1:16" ht="15.4" customHeight="1" x14ac:dyDescent="0.25">
      <c r="A25" s="250">
        <v>3</v>
      </c>
      <c r="B25" s="251" t="s">
        <v>12</v>
      </c>
      <c r="C25" s="250" t="s">
        <v>9</v>
      </c>
      <c r="D25" s="250">
        <v>1</v>
      </c>
      <c r="E25" s="196">
        <v>0.27</v>
      </c>
      <c r="F25" s="250">
        <v>3</v>
      </c>
      <c r="G25" s="251" t="s">
        <v>215</v>
      </c>
      <c r="H25" s="250" t="s">
        <v>9</v>
      </c>
      <c r="I25" s="250">
        <v>1</v>
      </c>
      <c r="J25" s="196">
        <v>0.27</v>
      </c>
      <c r="K25" s="250">
        <v>3</v>
      </c>
      <c r="L25" s="251" t="s">
        <v>215</v>
      </c>
      <c r="M25" s="250" t="s">
        <v>9</v>
      </c>
      <c r="N25" s="250">
        <v>1</v>
      </c>
      <c r="O25" s="196">
        <v>0.27</v>
      </c>
      <c r="P25" s="260" t="s">
        <v>333</v>
      </c>
    </row>
    <row r="26" spans="1:16" ht="15.75" x14ac:dyDescent="0.25">
      <c r="A26" s="250"/>
      <c r="B26" s="251"/>
      <c r="C26" s="250"/>
      <c r="D26" s="250"/>
      <c r="E26" s="196">
        <v>0.36</v>
      </c>
      <c r="F26" s="250"/>
      <c r="G26" s="251"/>
      <c r="H26" s="250"/>
      <c r="I26" s="250"/>
      <c r="J26" s="196">
        <v>0.36</v>
      </c>
      <c r="K26" s="250"/>
      <c r="L26" s="251"/>
      <c r="M26" s="250"/>
      <c r="N26" s="250"/>
      <c r="O26" s="196">
        <v>0.36</v>
      </c>
      <c r="P26" s="261"/>
    </row>
    <row r="27" spans="1:16" ht="15.75" x14ac:dyDescent="0.25">
      <c r="A27" s="250"/>
      <c r="B27" s="251"/>
      <c r="C27" s="250"/>
      <c r="D27" s="250">
        <v>2</v>
      </c>
      <c r="E27" s="196">
        <v>0.34</v>
      </c>
      <c r="F27" s="250"/>
      <c r="G27" s="251"/>
      <c r="H27" s="250"/>
      <c r="I27" s="250">
        <v>2</v>
      </c>
      <c r="J27" s="196">
        <v>0.34</v>
      </c>
      <c r="K27" s="250"/>
      <c r="L27" s="251"/>
      <c r="M27" s="250"/>
      <c r="N27" s="250">
        <v>2</v>
      </c>
      <c r="O27" s="196">
        <v>0.34</v>
      </c>
      <c r="P27" s="261"/>
    </row>
    <row r="28" spans="1:16" ht="15.75" x14ac:dyDescent="0.25">
      <c r="A28" s="250"/>
      <c r="B28" s="251"/>
      <c r="C28" s="250"/>
      <c r="D28" s="250"/>
      <c r="E28" s="196">
        <v>0.36</v>
      </c>
      <c r="F28" s="250"/>
      <c r="G28" s="251"/>
      <c r="H28" s="250"/>
      <c r="I28" s="250"/>
      <c r="J28" s="196">
        <v>0.36</v>
      </c>
      <c r="K28" s="250"/>
      <c r="L28" s="251"/>
      <c r="M28" s="250"/>
      <c r="N28" s="250"/>
      <c r="O28" s="196">
        <v>0.36</v>
      </c>
      <c r="P28" s="261"/>
    </row>
    <row r="29" spans="1:16" ht="15.75" x14ac:dyDescent="0.25">
      <c r="A29" s="250"/>
      <c r="B29" s="251"/>
      <c r="C29" s="250"/>
      <c r="D29" s="250">
        <v>3</v>
      </c>
      <c r="E29" s="196">
        <v>0.41</v>
      </c>
      <c r="F29" s="250"/>
      <c r="G29" s="251"/>
      <c r="H29" s="250"/>
      <c r="I29" s="250">
        <v>3</v>
      </c>
      <c r="J29" s="196">
        <v>0.41</v>
      </c>
      <c r="K29" s="250"/>
      <c r="L29" s="251"/>
      <c r="M29" s="250"/>
      <c r="N29" s="250">
        <v>3</v>
      </c>
      <c r="O29" s="196">
        <v>0.41</v>
      </c>
      <c r="P29" s="261"/>
    </row>
    <row r="30" spans="1:16" ht="15.75" x14ac:dyDescent="0.25">
      <c r="A30" s="250"/>
      <c r="B30" s="251"/>
      <c r="C30" s="250"/>
      <c r="D30" s="250"/>
      <c r="E30" s="196">
        <v>0.54</v>
      </c>
      <c r="F30" s="250"/>
      <c r="G30" s="251"/>
      <c r="H30" s="250"/>
      <c r="I30" s="250"/>
      <c r="J30" s="196">
        <v>0.54</v>
      </c>
      <c r="K30" s="250"/>
      <c r="L30" s="251"/>
      <c r="M30" s="250"/>
      <c r="N30" s="250"/>
      <c r="O30" s="196">
        <v>0.54</v>
      </c>
      <c r="P30" s="261"/>
    </row>
    <row r="31" spans="1:16" ht="15.75" x14ac:dyDescent="0.25">
      <c r="A31" s="250"/>
      <c r="B31" s="251"/>
      <c r="C31" s="250"/>
      <c r="D31" s="250">
        <v>4</v>
      </c>
      <c r="E31" s="196">
        <v>0.51</v>
      </c>
      <c r="F31" s="250"/>
      <c r="G31" s="251"/>
      <c r="H31" s="250"/>
      <c r="I31" s="250">
        <v>4</v>
      </c>
      <c r="J31" s="196">
        <v>0.51</v>
      </c>
      <c r="K31" s="250"/>
      <c r="L31" s="251"/>
      <c r="M31" s="250"/>
      <c r="N31" s="250">
        <v>4</v>
      </c>
      <c r="O31" s="196">
        <v>0.51</v>
      </c>
      <c r="P31" s="261"/>
    </row>
    <row r="32" spans="1:16" ht="15.75" x14ac:dyDescent="0.25">
      <c r="A32" s="250"/>
      <c r="B32" s="251"/>
      <c r="C32" s="250"/>
      <c r="D32" s="250"/>
      <c r="E32" s="196">
        <v>0.68</v>
      </c>
      <c r="F32" s="250"/>
      <c r="G32" s="251"/>
      <c r="H32" s="250"/>
      <c r="I32" s="250"/>
      <c r="J32" s="196">
        <v>0.68</v>
      </c>
      <c r="K32" s="250"/>
      <c r="L32" s="251"/>
      <c r="M32" s="250"/>
      <c r="N32" s="250"/>
      <c r="O32" s="196">
        <v>0.68</v>
      </c>
      <c r="P32" s="261"/>
    </row>
    <row r="33" spans="1:16" ht="15.75" x14ac:dyDescent="0.25">
      <c r="A33" s="250"/>
      <c r="B33" s="251"/>
      <c r="C33" s="250"/>
      <c r="D33" s="250">
        <v>5</v>
      </c>
      <c r="E33" s="196">
        <v>0.68</v>
      </c>
      <c r="F33" s="250"/>
      <c r="G33" s="251"/>
      <c r="H33" s="250"/>
      <c r="I33" s="250">
        <v>5</v>
      </c>
      <c r="J33" s="196">
        <v>0.68</v>
      </c>
      <c r="K33" s="250"/>
      <c r="L33" s="251"/>
      <c r="M33" s="250"/>
      <c r="N33" s="250">
        <v>5</v>
      </c>
      <c r="O33" s="196">
        <v>0.68</v>
      </c>
      <c r="P33" s="261"/>
    </row>
    <row r="34" spans="1:16" ht="15.75" x14ac:dyDescent="0.25">
      <c r="A34" s="250"/>
      <c r="B34" s="251"/>
      <c r="C34" s="250"/>
      <c r="D34" s="250"/>
      <c r="E34" s="196">
        <v>0.68</v>
      </c>
      <c r="F34" s="250"/>
      <c r="G34" s="251"/>
      <c r="H34" s="250"/>
      <c r="I34" s="250"/>
      <c r="J34" s="196">
        <v>0.68</v>
      </c>
      <c r="K34" s="250"/>
      <c r="L34" s="251"/>
      <c r="M34" s="250"/>
      <c r="N34" s="250"/>
      <c r="O34" s="196">
        <v>0.68</v>
      </c>
      <c r="P34" s="262"/>
    </row>
    <row r="35" spans="1:16" ht="15.4" customHeight="1" x14ac:dyDescent="0.25">
      <c r="A35" s="250">
        <v>4</v>
      </c>
      <c r="B35" s="251" t="s">
        <v>13</v>
      </c>
      <c r="C35" s="250" t="s">
        <v>14</v>
      </c>
      <c r="D35" s="250">
        <v>1</v>
      </c>
      <c r="E35" s="196">
        <v>0.67</v>
      </c>
      <c r="F35" s="250">
        <v>4</v>
      </c>
      <c r="G35" s="251" t="s">
        <v>13</v>
      </c>
      <c r="H35" s="250" t="s">
        <v>14</v>
      </c>
      <c r="I35" s="250">
        <v>1</v>
      </c>
      <c r="J35" s="196">
        <v>0.67</v>
      </c>
      <c r="K35" s="250">
        <v>4</v>
      </c>
      <c r="L35" s="251" t="s">
        <v>13</v>
      </c>
      <c r="M35" s="250" t="s">
        <v>14</v>
      </c>
      <c r="N35" s="250">
        <v>1</v>
      </c>
      <c r="O35" s="196">
        <v>0.67</v>
      </c>
      <c r="P35" s="260" t="s">
        <v>333</v>
      </c>
    </row>
    <row r="36" spans="1:16" ht="15.75" x14ac:dyDescent="0.25">
      <c r="A36" s="250"/>
      <c r="B36" s="251"/>
      <c r="C36" s="250"/>
      <c r="D36" s="250"/>
      <c r="E36" s="196">
        <v>0.45</v>
      </c>
      <c r="F36" s="250"/>
      <c r="G36" s="251"/>
      <c r="H36" s="250"/>
      <c r="I36" s="250"/>
      <c r="J36" s="196">
        <v>0.45</v>
      </c>
      <c r="K36" s="250"/>
      <c r="L36" s="251"/>
      <c r="M36" s="250"/>
      <c r="N36" s="250"/>
      <c r="O36" s="196">
        <v>0.45</v>
      </c>
      <c r="P36" s="261"/>
    </row>
    <row r="37" spans="1:16" ht="15.75" x14ac:dyDescent="0.25">
      <c r="A37" s="250"/>
      <c r="B37" s="251"/>
      <c r="C37" s="250"/>
      <c r="D37" s="250">
        <v>2</v>
      </c>
      <c r="E37" s="196">
        <v>0.81</v>
      </c>
      <c r="F37" s="250"/>
      <c r="G37" s="251"/>
      <c r="H37" s="250"/>
      <c r="I37" s="250">
        <v>2</v>
      </c>
      <c r="J37" s="196">
        <v>0.81</v>
      </c>
      <c r="K37" s="250"/>
      <c r="L37" s="251"/>
      <c r="M37" s="250"/>
      <c r="N37" s="250">
        <v>2</v>
      </c>
      <c r="O37" s="196">
        <v>0.81</v>
      </c>
      <c r="P37" s="261"/>
    </row>
    <row r="38" spans="1:16" ht="15.75" x14ac:dyDescent="0.25">
      <c r="A38" s="250"/>
      <c r="B38" s="251"/>
      <c r="C38" s="250"/>
      <c r="D38" s="250"/>
      <c r="E38" s="196">
        <v>0.63</v>
      </c>
      <c r="F38" s="250"/>
      <c r="G38" s="251"/>
      <c r="H38" s="250"/>
      <c r="I38" s="250"/>
      <c r="J38" s="196">
        <v>0.63</v>
      </c>
      <c r="K38" s="250"/>
      <c r="L38" s="251"/>
      <c r="M38" s="250"/>
      <c r="N38" s="250"/>
      <c r="O38" s="196">
        <v>0.63</v>
      </c>
      <c r="P38" s="261"/>
    </row>
    <row r="39" spans="1:16" ht="15.75" x14ac:dyDescent="0.25">
      <c r="A39" s="250"/>
      <c r="B39" s="251"/>
      <c r="C39" s="250"/>
      <c r="D39" s="250">
        <v>3</v>
      </c>
      <c r="E39" s="196">
        <v>0.98</v>
      </c>
      <c r="F39" s="250"/>
      <c r="G39" s="251"/>
      <c r="H39" s="250"/>
      <c r="I39" s="250">
        <v>3</v>
      </c>
      <c r="J39" s="196">
        <v>0.98</v>
      </c>
      <c r="K39" s="250"/>
      <c r="L39" s="251"/>
      <c r="M39" s="250"/>
      <c r="N39" s="250">
        <v>3</v>
      </c>
      <c r="O39" s="196">
        <v>0.98</v>
      </c>
      <c r="P39" s="261"/>
    </row>
    <row r="40" spans="1:16" ht="15.75" x14ac:dyDescent="0.25">
      <c r="A40" s="250"/>
      <c r="B40" s="251"/>
      <c r="C40" s="250"/>
      <c r="D40" s="250"/>
      <c r="E40" s="196">
        <v>1.26</v>
      </c>
      <c r="F40" s="250"/>
      <c r="G40" s="251"/>
      <c r="H40" s="250"/>
      <c r="I40" s="250"/>
      <c r="J40" s="196">
        <v>1.26</v>
      </c>
      <c r="K40" s="250"/>
      <c r="L40" s="251"/>
      <c r="M40" s="250"/>
      <c r="N40" s="250"/>
      <c r="O40" s="196">
        <v>1.26</v>
      </c>
      <c r="P40" s="261"/>
    </row>
    <row r="41" spans="1:16" ht="15.75" x14ac:dyDescent="0.25">
      <c r="A41" s="250"/>
      <c r="B41" s="251"/>
      <c r="C41" s="250"/>
      <c r="D41" s="250">
        <v>4</v>
      </c>
      <c r="E41" s="196">
        <v>1.22</v>
      </c>
      <c r="F41" s="250"/>
      <c r="G41" s="251"/>
      <c r="H41" s="250"/>
      <c r="I41" s="250">
        <v>4</v>
      </c>
      <c r="J41" s="196">
        <v>1.22</v>
      </c>
      <c r="K41" s="250"/>
      <c r="L41" s="251"/>
      <c r="M41" s="250"/>
      <c r="N41" s="250">
        <v>4</v>
      </c>
      <c r="O41" s="196">
        <v>1.22</v>
      </c>
      <c r="P41" s="261"/>
    </row>
    <row r="42" spans="1:16" ht="15.75" x14ac:dyDescent="0.25">
      <c r="A42" s="250"/>
      <c r="B42" s="251"/>
      <c r="C42" s="250"/>
      <c r="D42" s="250"/>
      <c r="E42" s="196">
        <v>2.25</v>
      </c>
      <c r="F42" s="250"/>
      <c r="G42" s="251"/>
      <c r="H42" s="250"/>
      <c r="I42" s="250"/>
      <c r="J42" s="196">
        <v>2.25</v>
      </c>
      <c r="K42" s="250"/>
      <c r="L42" s="251"/>
      <c r="M42" s="250"/>
      <c r="N42" s="250"/>
      <c r="O42" s="196">
        <v>2.25</v>
      </c>
      <c r="P42" s="261"/>
    </row>
    <row r="43" spans="1:16" ht="15.75" x14ac:dyDescent="0.25">
      <c r="A43" s="250"/>
      <c r="B43" s="251"/>
      <c r="C43" s="250"/>
      <c r="D43" s="250">
        <v>5</v>
      </c>
      <c r="E43" s="196">
        <v>1.9</v>
      </c>
      <c r="F43" s="250"/>
      <c r="G43" s="251"/>
      <c r="H43" s="250"/>
      <c r="I43" s="250">
        <v>5</v>
      </c>
      <c r="J43" s="196">
        <v>1.9</v>
      </c>
      <c r="K43" s="250"/>
      <c r="L43" s="251"/>
      <c r="M43" s="250"/>
      <c r="N43" s="250">
        <v>5</v>
      </c>
      <c r="O43" s="196">
        <v>1.9</v>
      </c>
      <c r="P43" s="261"/>
    </row>
    <row r="44" spans="1:16" ht="15.75" x14ac:dyDescent="0.25">
      <c r="A44" s="250"/>
      <c r="B44" s="251"/>
      <c r="C44" s="250"/>
      <c r="D44" s="250"/>
      <c r="E44" s="196">
        <v>2.8</v>
      </c>
      <c r="F44" s="250"/>
      <c r="G44" s="251"/>
      <c r="H44" s="250"/>
      <c r="I44" s="250"/>
      <c r="J44" s="196">
        <v>2.8</v>
      </c>
      <c r="K44" s="250"/>
      <c r="L44" s="251"/>
      <c r="M44" s="250"/>
      <c r="N44" s="250"/>
      <c r="O44" s="196">
        <v>2.8</v>
      </c>
      <c r="P44" s="262"/>
    </row>
    <row r="45" spans="1:16" ht="81" customHeight="1" x14ac:dyDescent="0.25">
      <c r="A45" s="197">
        <v>5</v>
      </c>
      <c r="B45" s="198" t="s">
        <v>15</v>
      </c>
      <c r="C45" s="182" t="s">
        <v>16</v>
      </c>
      <c r="D45" s="199" t="s">
        <v>18</v>
      </c>
      <c r="E45" s="196">
        <v>0.8</v>
      </c>
      <c r="F45" s="197">
        <v>5</v>
      </c>
      <c r="G45" s="198" t="s">
        <v>15</v>
      </c>
      <c r="H45" s="182" t="s">
        <v>321</v>
      </c>
      <c r="I45" s="199" t="s">
        <v>18</v>
      </c>
      <c r="J45" s="196">
        <v>0.8</v>
      </c>
      <c r="K45" s="197">
        <v>5</v>
      </c>
      <c r="L45" s="198" t="s">
        <v>15</v>
      </c>
      <c r="M45" s="182" t="s">
        <v>321</v>
      </c>
      <c r="N45" s="199" t="s">
        <v>18</v>
      </c>
      <c r="O45" s="196">
        <v>0.8</v>
      </c>
      <c r="P45" s="196" t="s">
        <v>333</v>
      </c>
    </row>
    <row r="46" spans="1:16" ht="111.75" customHeight="1" x14ac:dyDescent="0.25">
      <c r="A46" s="197"/>
      <c r="B46" s="198"/>
      <c r="C46" s="182"/>
      <c r="D46" s="199"/>
      <c r="E46" s="196"/>
      <c r="F46" s="197">
        <v>6</v>
      </c>
      <c r="G46" s="198" t="s">
        <v>17</v>
      </c>
      <c r="H46" s="182"/>
      <c r="I46" s="199"/>
      <c r="J46" s="196"/>
      <c r="K46" s="197">
        <v>6</v>
      </c>
      <c r="L46" s="198" t="s">
        <v>17</v>
      </c>
      <c r="M46" s="182"/>
      <c r="N46" s="199"/>
      <c r="O46" s="196"/>
      <c r="P46" s="196" t="s">
        <v>328</v>
      </c>
    </row>
    <row r="47" spans="1:16" ht="18.75" x14ac:dyDescent="0.25">
      <c r="A47" s="200"/>
      <c r="B47" s="201" t="s">
        <v>186</v>
      </c>
      <c r="C47" s="202"/>
      <c r="D47" s="202"/>
      <c r="E47" s="202"/>
      <c r="F47" s="202"/>
      <c r="G47" s="202"/>
      <c r="H47" s="202"/>
      <c r="I47" s="202"/>
      <c r="J47" s="202"/>
      <c r="K47" s="202"/>
      <c r="L47" s="203"/>
      <c r="M47" s="202"/>
      <c r="N47" s="202"/>
      <c r="O47" s="202"/>
      <c r="P47" s="202"/>
    </row>
    <row r="48" spans="1:16" s="166" customFormat="1" ht="15.75" x14ac:dyDescent="0.25">
      <c r="A48" s="204"/>
      <c r="B48" s="255" t="s">
        <v>282</v>
      </c>
      <c r="C48" s="255"/>
      <c r="D48" s="255"/>
      <c r="E48" s="255"/>
      <c r="F48" s="255"/>
      <c r="G48" s="255"/>
      <c r="H48" s="255"/>
      <c r="I48" s="255"/>
      <c r="J48" s="255"/>
      <c r="K48" s="255"/>
      <c r="L48" s="255"/>
      <c r="M48" s="255"/>
      <c r="N48" s="255"/>
      <c r="O48" s="255"/>
      <c r="P48" s="205"/>
    </row>
    <row r="49" spans="1:16" s="166" customFormat="1" ht="29.25" customHeight="1" x14ac:dyDescent="0.25">
      <c r="A49" s="205"/>
      <c r="B49" s="256" t="s">
        <v>283</v>
      </c>
      <c r="C49" s="256"/>
      <c r="D49" s="256"/>
      <c r="E49" s="256"/>
      <c r="F49" s="256"/>
      <c r="G49" s="256"/>
      <c r="H49" s="256"/>
      <c r="I49" s="256"/>
      <c r="J49" s="256"/>
      <c r="K49" s="256"/>
      <c r="L49" s="256"/>
      <c r="M49" s="256"/>
      <c r="N49" s="256"/>
      <c r="O49" s="256"/>
      <c r="P49" s="205"/>
    </row>
    <row r="50" spans="1:16" s="166" customFormat="1" ht="32.25" customHeight="1" x14ac:dyDescent="0.25">
      <c r="A50" s="205"/>
      <c r="B50" s="256" t="s">
        <v>284</v>
      </c>
      <c r="C50" s="256"/>
      <c r="D50" s="256"/>
      <c r="E50" s="256"/>
      <c r="F50" s="256"/>
      <c r="G50" s="256"/>
      <c r="H50" s="256"/>
      <c r="I50" s="256"/>
      <c r="J50" s="256"/>
      <c r="K50" s="256"/>
      <c r="L50" s="256"/>
      <c r="M50" s="256"/>
      <c r="N50" s="256"/>
      <c r="O50" s="256"/>
      <c r="P50" s="205"/>
    </row>
    <row r="51" spans="1:16" s="166" customFormat="1" ht="45.75" customHeight="1" x14ac:dyDescent="0.25">
      <c r="A51" s="205"/>
      <c r="B51" s="256" t="s">
        <v>285</v>
      </c>
      <c r="C51" s="256"/>
      <c r="D51" s="256"/>
      <c r="E51" s="256"/>
      <c r="F51" s="256"/>
      <c r="G51" s="256"/>
      <c r="H51" s="256"/>
      <c r="I51" s="256"/>
      <c r="J51" s="256"/>
      <c r="K51" s="256"/>
      <c r="L51" s="256"/>
      <c r="M51" s="256"/>
      <c r="N51" s="256"/>
      <c r="O51" s="256"/>
      <c r="P51" s="205"/>
    </row>
  </sheetData>
  <mergeCells count="109">
    <mergeCell ref="P15:P24"/>
    <mergeCell ref="P25:P34"/>
    <mergeCell ref="P35:P44"/>
    <mergeCell ref="N31:N32"/>
    <mergeCell ref="N33:N34"/>
    <mergeCell ref="N7:N8"/>
    <mergeCell ref="N9:N10"/>
    <mergeCell ref="N11:N12"/>
    <mergeCell ref="N13:N14"/>
    <mergeCell ref="K15:K24"/>
    <mergeCell ref="N15:N16"/>
    <mergeCell ref="N17:N18"/>
    <mergeCell ref="N19:N20"/>
    <mergeCell ref="N21:N22"/>
    <mergeCell ref="N23:N24"/>
    <mergeCell ref="L15:L24"/>
    <mergeCell ref="M15:M24"/>
    <mergeCell ref="K25:K34"/>
    <mergeCell ref="L25:L34"/>
    <mergeCell ref="M25:M34"/>
    <mergeCell ref="N25:N26"/>
    <mergeCell ref="N27:N28"/>
    <mergeCell ref="A35:A44"/>
    <mergeCell ref="B35:B44"/>
    <mergeCell ref="C35:C44"/>
    <mergeCell ref="D15:D16"/>
    <mergeCell ref="D17:D18"/>
    <mergeCell ref="A15:A24"/>
    <mergeCell ref="B15:B24"/>
    <mergeCell ref="C15:C24"/>
    <mergeCell ref="A25:A34"/>
    <mergeCell ref="B25:B34"/>
    <mergeCell ref="D19:D20"/>
    <mergeCell ref="D21:D22"/>
    <mergeCell ref="D23:D24"/>
    <mergeCell ref="A3:E3"/>
    <mergeCell ref="K3:O3"/>
    <mergeCell ref="P3:P4"/>
    <mergeCell ref="A1:P1"/>
    <mergeCell ref="A5:A14"/>
    <mergeCell ref="B5:B14"/>
    <mergeCell ref="C5:C14"/>
    <mergeCell ref="D5:D6"/>
    <mergeCell ref="D7:D8"/>
    <mergeCell ref="D9:D10"/>
    <mergeCell ref="D11:D12"/>
    <mergeCell ref="D13:D14"/>
    <mergeCell ref="K5:K14"/>
    <mergeCell ref="L5:L14"/>
    <mergeCell ref="M5:M14"/>
    <mergeCell ref="N5:N6"/>
    <mergeCell ref="P5:P14"/>
    <mergeCell ref="B48:O48"/>
    <mergeCell ref="B49:O49"/>
    <mergeCell ref="B50:O50"/>
    <mergeCell ref="B51:O51"/>
    <mergeCell ref="C25:C34"/>
    <mergeCell ref="D25:D26"/>
    <mergeCell ref="D27:D28"/>
    <mergeCell ref="D43:D44"/>
    <mergeCell ref="D31:D32"/>
    <mergeCell ref="D33:D34"/>
    <mergeCell ref="D35:D36"/>
    <mergeCell ref="D37:D38"/>
    <mergeCell ref="D39:D40"/>
    <mergeCell ref="D41:D42"/>
    <mergeCell ref="N43:N44"/>
    <mergeCell ref="N29:N30"/>
    <mergeCell ref="D29:D30"/>
    <mergeCell ref="K35:K44"/>
    <mergeCell ref="L35:L44"/>
    <mergeCell ref="M35:M44"/>
    <mergeCell ref="N35:N36"/>
    <mergeCell ref="N37:N38"/>
    <mergeCell ref="N39:N40"/>
    <mergeCell ref="N41:N42"/>
    <mergeCell ref="F15:F24"/>
    <mergeCell ref="G15:G24"/>
    <mergeCell ref="H15:H24"/>
    <mergeCell ref="I15:I16"/>
    <mergeCell ref="I17:I18"/>
    <mergeCell ref="I19:I20"/>
    <mergeCell ref="I21:I22"/>
    <mergeCell ref="I23:I24"/>
    <mergeCell ref="F3:J3"/>
    <mergeCell ref="F5:F14"/>
    <mergeCell ref="G5:G14"/>
    <mergeCell ref="H5:H14"/>
    <mergeCell ref="I5:I6"/>
    <mergeCell ref="I7:I8"/>
    <mergeCell ref="I9:I10"/>
    <mergeCell ref="I11:I12"/>
    <mergeCell ref="I13:I14"/>
    <mergeCell ref="F35:F44"/>
    <mergeCell ref="G35:G44"/>
    <mergeCell ref="H35:H44"/>
    <mergeCell ref="I35:I36"/>
    <mergeCell ref="I37:I38"/>
    <mergeCell ref="I39:I40"/>
    <mergeCell ref="I41:I42"/>
    <mergeCell ref="I43:I44"/>
    <mergeCell ref="F25:F34"/>
    <mergeCell ref="G25:G34"/>
    <mergeCell ref="H25:H34"/>
    <mergeCell ref="I25:I26"/>
    <mergeCell ref="I27:I28"/>
    <mergeCell ref="I29:I30"/>
    <mergeCell ref="I31:I32"/>
    <mergeCell ref="I33:I34"/>
  </mergeCells>
  <pageMargins left="0.31496062992125984" right="0.31496062992125984" top="0.55118110236220474"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AG73"/>
  <sheetViews>
    <sheetView tabSelected="1" zoomScale="85" zoomScaleNormal="85" workbookViewId="0">
      <pane ySplit="4" topLeftCell="A62" activePane="bottomLeft" state="frozen"/>
      <selection pane="bottomLeft" activeCell="W63" sqref="W63"/>
    </sheetView>
  </sheetViews>
  <sheetFormatPr defaultColWidth="9.140625" defaultRowHeight="15" x14ac:dyDescent="0.25"/>
  <cols>
    <col min="1" max="1" width="4.85546875" style="126" bestFit="1" customWidth="1"/>
    <col min="2" max="2" width="13.28515625" style="128" customWidth="1"/>
    <col min="3" max="3" width="7.5703125" style="126" customWidth="1"/>
    <col min="4" max="4" width="9.85546875" style="126" customWidth="1"/>
    <col min="5" max="5" width="6.28515625" style="126" customWidth="1"/>
    <col min="6" max="6" width="8.140625" style="127" customWidth="1"/>
    <col min="7" max="7" width="7.28515625" style="127" customWidth="1"/>
    <col min="8" max="8" width="8.28515625" style="127" customWidth="1"/>
    <col min="9" max="9" width="8.140625" style="127" customWidth="1"/>
    <col min="10" max="11" width="8.5703125" style="127" customWidth="1"/>
    <col min="12" max="12" width="14.85546875" style="127" customWidth="1"/>
    <col min="13" max="13" width="8.5703125" style="127" customWidth="1"/>
    <col min="14" max="14" width="11.28515625" style="127" customWidth="1"/>
    <col min="15" max="21" width="8.5703125" style="127" customWidth="1"/>
    <col min="22" max="22" width="6.140625" style="126" customWidth="1"/>
    <col min="23" max="23" width="14.85546875" style="128" customWidth="1"/>
    <col min="24" max="24" width="7.28515625" style="126" customWidth="1"/>
    <col min="25" max="25" width="10" style="126" bestFit="1" customWidth="1"/>
    <col min="26" max="26" width="7.28515625" style="126" customWidth="1"/>
    <col min="27" max="30" width="8.85546875" style="126" customWidth="1"/>
    <col min="31" max="31" width="8" style="126" customWidth="1"/>
    <col min="32" max="32" width="8.85546875" style="126" customWidth="1"/>
    <col min="33" max="33" width="26.42578125" style="129" customWidth="1"/>
    <col min="34" max="16384" width="9.140625" style="126"/>
  </cols>
  <sheetData>
    <row r="1" spans="1:33" s="161" customFormat="1" ht="26.25" customHeight="1" x14ac:dyDescent="0.25">
      <c r="A1" s="275" t="s">
        <v>50</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06"/>
      <c r="AD1" s="206"/>
      <c r="AE1" s="206"/>
      <c r="AF1" s="206"/>
      <c r="AG1" s="207"/>
    </row>
    <row r="2" spans="1:33" s="136" customFormat="1" ht="64.7" customHeight="1" x14ac:dyDescent="0.25">
      <c r="A2" s="257" t="s">
        <v>325</v>
      </c>
      <c r="B2" s="257"/>
      <c r="C2" s="257"/>
      <c r="D2" s="257"/>
      <c r="E2" s="257"/>
      <c r="F2" s="257"/>
      <c r="G2" s="257"/>
      <c r="H2" s="257"/>
      <c r="I2" s="257"/>
      <c r="J2" s="257"/>
      <c r="K2" s="252" t="s">
        <v>326</v>
      </c>
      <c r="L2" s="253"/>
      <c r="M2" s="253"/>
      <c r="N2" s="253"/>
      <c r="O2" s="253"/>
      <c r="P2" s="253"/>
      <c r="Q2" s="253"/>
      <c r="R2" s="253"/>
      <c r="S2" s="253"/>
      <c r="T2" s="253"/>
      <c r="U2" s="254"/>
      <c r="V2" s="257" t="s">
        <v>314</v>
      </c>
      <c r="W2" s="257"/>
      <c r="X2" s="257"/>
      <c r="Y2" s="257"/>
      <c r="Z2" s="257"/>
      <c r="AA2" s="257"/>
      <c r="AB2" s="257"/>
      <c r="AC2" s="257"/>
      <c r="AD2" s="257"/>
      <c r="AE2" s="257"/>
      <c r="AF2" s="257"/>
      <c r="AG2" s="208" t="s">
        <v>0</v>
      </c>
    </row>
    <row r="3" spans="1:33" s="161" customFormat="1" ht="24.75" customHeight="1" x14ac:dyDescent="0.25">
      <c r="A3" s="258" t="s">
        <v>1</v>
      </c>
      <c r="B3" s="258" t="s">
        <v>2</v>
      </c>
      <c r="C3" s="258" t="s">
        <v>3</v>
      </c>
      <c r="D3" s="276" t="s">
        <v>4</v>
      </c>
      <c r="E3" s="276" t="s">
        <v>27</v>
      </c>
      <c r="F3" s="276"/>
      <c r="G3" s="276"/>
      <c r="H3" s="276"/>
      <c r="I3" s="276"/>
      <c r="J3" s="276"/>
      <c r="K3" s="258" t="s">
        <v>1</v>
      </c>
      <c r="L3" s="258" t="s">
        <v>2</v>
      </c>
      <c r="M3" s="258" t="s">
        <v>3</v>
      </c>
      <c r="N3" s="258" t="s">
        <v>4</v>
      </c>
      <c r="O3" s="258" t="s">
        <v>27</v>
      </c>
      <c r="P3" s="258" t="s">
        <v>25</v>
      </c>
      <c r="Q3" s="258"/>
      <c r="R3" s="258"/>
      <c r="S3" s="258"/>
      <c r="T3" s="258"/>
      <c r="U3" s="258"/>
      <c r="V3" s="258" t="s">
        <v>1</v>
      </c>
      <c r="W3" s="258" t="s">
        <v>2</v>
      </c>
      <c r="X3" s="258" t="s">
        <v>3</v>
      </c>
      <c r="Y3" s="258" t="s">
        <v>4</v>
      </c>
      <c r="Z3" s="258" t="s">
        <v>27</v>
      </c>
      <c r="AA3" s="258" t="s">
        <v>25</v>
      </c>
      <c r="AB3" s="258"/>
      <c r="AC3" s="258"/>
      <c r="AD3" s="258"/>
      <c r="AE3" s="258"/>
      <c r="AF3" s="258"/>
      <c r="AG3" s="209"/>
    </row>
    <row r="4" spans="1:33" ht="30.95" customHeight="1" x14ac:dyDescent="0.25">
      <c r="A4" s="258"/>
      <c r="B4" s="258"/>
      <c r="C4" s="258"/>
      <c r="D4" s="276"/>
      <c r="E4" s="276"/>
      <c r="F4" s="182" t="s">
        <v>20</v>
      </c>
      <c r="G4" s="182" t="s">
        <v>21</v>
      </c>
      <c r="H4" s="182" t="s">
        <v>22</v>
      </c>
      <c r="I4" s="182" t="s">
        <v>23</v>
      </c>
      <c r="J4" s="182" t="s">
        <v>24</v>
      </c>
      <c r="K4" s="258"/>
      <c r="L4" s="258"/>
      <c r="M4" s="258"/>
      <c r="N4" s="258"/>
      <c r="O4" s="258"/>
      <c r="P4" s="182" t="s">
        <v>19</v>
      </c>
      <c r="Q4" s="182" t="s">
        <v>20</v>
      </c>
      <c r="R4" s="182" t="s">
        <v>21</v>
      </c>
      <c r="S4" s="182" t="s">
        <v>22</v>
      </c>
      <c r="T4" s="182" t="s">
        <v>23</v>
      </c>
      <c r="U4" s="182" t="s">
        <v>24</v>
      </c>
      <c r="V4" s="258"/>
      <c r="W4" s="258"/>
      <c r="X4" s="258"/>
      <c r="Y4" s="258"/>
      <c r="Z4" s="258"/>
      <c r="AA4" s="182" t="s">
        <v>19</v>
      </c>
      <c r="AB4" s="182" t="s">
        <v>20</v>
      </c>
      <c r="AC4" s="182" t="s">
        <v>21</v>
      </c>
      <c r="AD4" s="182" t="s">
        <v>22</v>
      </c>
      <c r="AE4" s="182" t="s">
        <v>23</v>
      </c>
      <c r="AF4" s="182" t="s">
        <v>24</v>
      </c>
      <c r="AG4" s="210"/>
    </row>
    <row r="5" spans="1:33" ht="33" customHeight="1" x14ac:dyDescent="0.25">
      <c r="A5" s="211" t="s">
        <v>34</v>
      </c>
      <c r="B5" s="212" t="s">
        <v>35</v>
      </c>
      <c r="C5" s="213"/>
      <c r="D5" s="214"/>
      <c r="E5" s="184"/>
      <c r="F5" s="215"/>
      <c r="G5" s="215"/>
      <c r="H5" s="215"/>
      <c r="I5" s="215"/>
      <c r="J5" s="215"/>
      <c r="K5" s="195">
        <v>1</v>
      </c>
      <c r="L5" s="216" t="s">
        <v>35</v>
      </c>
      <c r="M5" s="217"/>
      <c r="N5" s="217"/>
      <c r="O5" s="217"/>
      <c r="P5" s="217"/>
      <c r="Q5" s="217"/>
      <c r="R5" s="217"/>
      <c r="S5" s="217"/>
      <c r="T5" s="217"/>
      <c r="U5" s="217"/>
      <c r="V5" s="195">
        <v>1</v>
      </c>
      <c r="W5" s="216" t="s">
        <v>35</v>
      </c>
      <c r="X5" s="217"/>
      <c r="Y5" s="217"/>
      <c r="Z5" s="217"/>
      <c r="AA5" s="217"/>
      <c r="AB5" s="217"/>
      <c r="AC5" s="217"/>
      <c r="AD5" s="217"/>
      <c r="AE5" s="217"/>
      <c r="AF5" s="217"/>
      <c r="AG5" s="210"/>
    </row>
    <row r="6" spans="1:33" s="183" customFormat="1" ht="66.75" customHeight="1" x14ac:dyDescent="0.25">
      <c r="A6" s="263" t="s">
        <v>36</v>
      </c>
      <c r="B6" s="272" t="s">
        <v>37</v>
      </c>
      <c r="C6" s="264" t="s">
        <v>30</v>
      </c>
      <c r="D6" s="268" t="s">
        <v>38</v>
      </c>
      <c r="E6" s="273" t="s">
        <v>33</v>
      </c>
      <c r="F6" s="182">
        <v>1.02</v>
      </c>
      <c r="G6" s="182">
        <v>2.0299999999999998</v>
      </c>
      <c r="H6" s="182">
        <v>4.5</v>
      </c>
      <c r="I6" s="182">
        <v>22.28</v>
      </c>
      <c r="J6" s="182">
        <v>40.5</v>
      </c>
      <c r="K6" s="263" t="s">
        <v>36</v>
      </c>
      <c r="L6" s="272" t="s">
        <v>37</v>
      </c>
      <c r="M6" s="264" t="s">
        <v>30</v>
      </c>
      <c r="N6" s="268" t="s">
        <v>38</v>
      </c>
      <c r="O6" s="273" t="s">
        <v>33</v>
      </c>
      <c r="P6" s="182">
        <v>0.32</v>
      </c>
      <c r="Q6" s="182">
        <v>1.02</v>
      </c>
      <c r="R6" s="182">
        <v>2.0299999999999998</v>
      </c>
      <c r="S6" s="182">
        <v>4.5</v>
      </c>
      <c r="T6" s="182">
        <v>22.28</v>
      </c>
      <c r="U6" s="182">
        <v>40.5</v>
      </c>
      <c r="V6" s="263" t="s">
        <v>36</v>
      </c>
      <c r="W6" s="272" t="s">
        <v>37</v>
      </c>
      <c r="X6" s="264" t="s">
        <v>30</v>
      </c>
      <c r="Y6" s="268" t="s">
        <v>38</v>
      </c>
      <c r="Z6" s="273" t="s">
        <v>33</v>
      </c>
      <c r="AA6" s="182">
        <v>0.32</v>
      </c>
      <c r="AB6" s="182">
        <v>1.02</v>
      </c>
      <c r="AC6" s="182">
        <v>2.0299999999999998</v>
      </c>
      <c r="AD6" s="182">
        <v>4.5</v>
      </c>
      <c r="AE6" s="182">
        <v>22.28</v>
      </c>
      <c r="AF6" s="182">
        <v>40.5</v>
      </c>
      <c r="AG6" s="278" t="s">
        <v>330</v>
      </c>
    </row>
    <row r="7" spans="1:33" s="183" customFormat="1" ht="100.5" customHeight="1" x14ac:dyDescent="0.25">
      <c r="A7" s="271"/>
      <c r="B7" s="272"/>
      <c r="C7" s="271"/>
      <c r="D7" s="268"/>
      <c r="E7" s="268"/>
      <c r="F7" s="182">
        <v>0.62</v>
      </c>
      <c r="G7" s="182">
        <v>1.24</v>
      </c>
      <c r="H7" s="182">
        <v>2.75</v>
      </c>
      <c r="I7" s="182">
        <v>13.62</v>
      </c>
      <c r="J7" s="182">
        <v>24.75</v>
      </c>
      <c r="K7" s="271"/>
      <c r="L7" s="272"/>
      <c r="M7" s="264"/>
      <c r="N7" s="268"/>
      <c r="O7" s="268"/>
      <c r="P7" s="182">
        <v>0.2</v>
      </c>
      <c r="Q7" s="182">
        <v>0.62</v>
      </c>
      <c r="R7" s="182">
        <v>1.24</v>
      </c>
      <c r="S7" s="182">
        <v>2.75</v>
      </c>
      <c r="T7" s="182">
        <v>13.62</v>
      </c>
      <c r="U7" s="182">
        <v>24.75</v>
      </c>
      <c r="V7" s="271"/>
      <c r="W7" s="272"/>
      <c r="X7" s="264"/>
      <c r="Y7" s="268"/>
      <c r="Z7" s="268"/>
      <c r="AA7" s="182">
        <v>0.2</v>
      </c>
      <c r="AB7" s="182">
        <v>0.62</v>
      </c>
      <c r="AC7" s="182">
        <v>1.24</v>
      </c>
      <c r="AD7" s="182">
        <v>2.75</v>
      </c>
      <c r="AE7" s="182">
        <v>13.62</v>
      </c>
      <c r="AF7" s="182">
        <v>24.75</v>
      </c>
      <c r="AG7" s="279"/>
    </row>
    <row r="8" spans="1:33" s="183" customFormat="1" ht="24.75" customHeight="1" x14ac:dyDescent="0.25">
      <c r="A8" s="263" t="s">
        <v>39</v>
      </c>
      <c r="B8" s="272" t="s">
        <v>286</v>
      </c>
      <c r="C8" s="264" t="s">
        <v>30</v>
      </c>
      <c r="D8" s="268" t="s">
        <v>40</v>
      </c>
      <c r="E8" s="184">
        <v>1</v>
      </c>
      <c r="F8" s="182">
        <v>2.34</v>
      </c>
      <c r="G8" s="182">
        <v>2.81</v>
      </c>
      <c r="H8" s="182">
        <v>3.73</v>
      </c>
      <c r="I8" s="182">
        <v>12.33</v>
      </c>
      <c r="J8" s="182">
        <v>22.42</v>
      </c>
      <c r="K8" s="263" t="s">
        <v>39</v>
      </c>
      <c r="L8" s="272" t="s">
        <v>286</v>
      </c>
      <c r="M8" s="264" t="s">
        <v>30</v>
      </c>
      <c r="N8" s="268" t="s">
        <v>40</v>
      </c>
      <c r="O8" s="184">
        <v>1</v>
      </c>
      <c r="P8" s="182">
        <v>1.76</v>
      </c>
      <c r="Q8" s="182">
        <v>2.34</v>
      </c>
      <c r="R8" s="182">
        <v>2.81</v>
      </c>
      <c r="S8" s="182">
        <v>3.73</v>
      </c>
      <c r="T8" s="182">
        <v>12.33</v>
      </c>
      <c r="U8" s="182">
        <v>22.42</v>
      </c>
      <c r="V8" s="263" t="s">
        <v>39</v>
      </c>
      <c r="W8" s="272" t="s">
        <v>286</v>
      </c>
      <c r="X8" s="264" t="s">
        <v>30</v>
      </c>
      <c r="Y8" s="268" t="s">
        <v>40</v>
      </c>
      <c r="Z8" s="184">
        <v>1</v>
      </c>
      <c r="AA8" s="182">
        <v>1.76</v>
      </c>
      <c r="AB8" s="182">
        <v>2.34</v>
      </c>
      <c r="AC8" s="182">
        <v>2.81</v>
      </c>
      <c r="AD8" s="182">
        <v>3.73</v>
      </c>
      <c r="AE8" s="182">
        <v>12.33</v>
      </c>
      <c r="AF8" s="182">
        <v>22.42</v>
      </c>
      <c r="AG8" s="278" t="s">
        <v>330</v>
      </c>
    </row>
    <row r="9" spans="1:33" s="183" customFormat="1" ht="24.75" customHeight="1" x14ac:dyDescent="0.25">
      <c r="A9" s="271"/>
      <c r="B9" s="272"/>
      <c r="C9" s="264"/>
      <c r="D9" s="268"/>
      <c r="E9" s="185">
        <v>2</v>
      </c>
      <c r="F9" s="182">
        <v>2.81</v>
      </c>
      <c r="G9" s="182">
        <v>3.37</v>
      </c>
      <c r="H9" s="182">
        <v>4.4800000000000004</v>
      </c>
      <c r="I9" s="182">
        <v>14.8</v>
      </c>
      <c r="J9" s="182">
        <v>26.9</v>
      </c>
      <c r="K9" s="271"/>
      <c r="L9" s="272"/>
      <c r="M9" s="264"/>
      <c r="N9" s="268"/>
      <c r="O9" s="185">
        <v>2</v>
      </c>
      <c r="P9" s="182">
        <v>1.97</v>
      </c>
      <c r="Q9" s="182">
        <v>2.81</v>
      </c>
      <c r="R9" s="182">
        <v>3.37</v>
      </c>
      <c r="S9" s="182">
        <v>4.4800000000000004</v>
      </c>
      <c r="T9" s="182">
        <v>14.8</v>
      </c>
      <c r="U9" s="182">
        <v>26.9</v>
      </c>
      <c r="V9" s="271"/>
      <c r="W9" s="272"/>
      <c r="X9" s="264"/>
      <c r="Y9" s="268"/>
      <c r="Z9" s="185">
        <v>2</v>
      </c>
      <c r="AA9" s="182">
        <v>1.97</v>
      </c>
      <c r="AB9" s="182">
        <v>2.81</v>
      </c>
      <c r="AC9" s="182">
        <v>3.37</v>
      </c>
      <c r="AD9" s="182">
        <v>4.4800000000000004</v>
      </c>
      <c r="AE9" s="182">
        <v>14.8</v>
      </c>
      <c r="AF9" s="182">
        <v>26.9</v>
      </c>
      <c r="AG9" s="280"/>
    </row>
    <row r="10" spans="1:33" s="183" customFormat="1" ht="24.75" customHeight="1" x14ac:dyDescent="0.25">
      <c r="A10" s="271"/>
      <c r="B10" s="272"/>
      <c r="C10" s="264"/>
      <c r="D10" s="268"/>
      <c r="E10" s="185">
        <v>3</v>
      </c>
      <c r="F10" s="182">
        <v>3.37</v>
      </c>
      <c r="G10" s="182">
        <v>4.04</v>
      </c>
      <c r="H10" s="182">
        <v>5.38</v>
      </c>
      <c r="I10" s="182">
        <v>17.75</v>
      </c>
      <c r="J10" s="182">
        <v>32.28</v>
      </c>
      <c r="K10" s="271"/>
      <c r="L10" s="272"/>
      <c r="M10" s="264"/>
      <c r="N10" s="268"/>
      <c r="O10" s="185">
        <v>3</v>
      </c>
      <c r="P10" s="182">
        <v>2.17</v>
      </c>
      <c r="Q10" s="182">
        <v>3.37</v>
      </c>
      <c r="R10" s="182">
        <v>4.04</v>
      </c>
      <c r="S10" s="182">
        <v>5.38</v>
      </c>
      <c r="T10" s="182">
        <v>17.75</v>
      </c>
      <c r="U10" s="182">
        <v>32.28</v>
      </c>
      <c r="V10" s="271"/>
      <c r="W10" s="272"/>
      <c r="X10" s="264"/>
      <c r="Y10" s="268"/>
      <c r="Z10" s="185">
        <v>3</v>
      </c>
      <c r="AA10" s="182">
        <v>2.17</v>
      </c>
      <c r="AB10" s="182">
        <v>3.37</v>
      </c>
      <c r="AC10" s="182">
        <v>4.04</v>
      </c>
      <c r="AD10" s="182">
        <v>5.38</v>
      </c>
      <c r="AE10" s="182">
        <v>17.75</v>
      </c>
      <c r="AF10" s="182">
        <v>32.28</v>
      </c>
      <c r="AG10" s="280"/>
    </row>
    <row r="11" spans="1:33" s="183" customFormat="1" ht="44.25" customHeight="1" x14ac:dyDescent="0.25">
      <c r="A11" s="271"/>
      <c r="B11" s="272"/>
      <c r="C11" s="264"/>
      <c r="D11" s="268"/>
      <c r="E11" s="185">
        <v>4</v>
      </c>
      <c r="F11" s="182">
        <v>4.04</v>
      </c>
      <c r="G11" s="182">
        <v>4.8499999999999996</v>
      </c>
      <c r="H11" s="182">
        <v>6.45</v>
      </c>
      <c r="I11" s="182">
        <v>21.31</v>
      </c>
      <c r="J11" s="182">
        <v>38.74</v>
      </c>
      <c r="K11" s="271"/>
      <c r="L11" s="272"/>
      <c r="M11" s="264"/>
      <c r="N11" s="268"/>
      <c r="O11" s="185">
        <v>4</v>
      </c>
      <c r="P11" s="182">
        <v>2.4300000000000002</v>
      </c>
      <c r="Q11" s="182">
        <v>4.04</v>
      </c>
      <c r="R11" s="182">
        <v>4.8499999999999996</v>
      </c>
      <c r="S11" s="182">
        <v>6.45</v>
      </c>
      <c r="T11" s="182">
        <v>21.31</v>
      </c>
      <c r="U11" s="182">
        <v>38.74</v>
      </c>
      <c r="V11" s="271"/>
      <c r="W11" s="272"/>
      <c r="X11" s="264"/>
      <c r="Y11" s="268"/>
      <c r="Z11" s="185">
        <v>4</v>
      </c>
      <c r="AA11" s="182">
        <v>2.4300000000000002</v>
      </c>
      <c r="AB11" s="182">
        <v>4.04</v>
      </c>
      <c r="AC11" s="182">
        <v>4.8499999999999996</v>
      </c>
      <c r="AD11" s="182">
        <v>6.45</v>
      </c>
      <c r="AE11" s="182">
        <v>21.31</v>
      </c>
      <c r="AF11" s="182">
        <v>38.74</v>
      </c>
      <c r="AG11" s="280"/>
    </row>
    <row r="12" spans="1:33" s="183" customFormat="1" ht="43.5" customHeight="1" x14ac:dyDescent="0.25">
      <c r="A12" s="271"/>
      <c r="B12" s="272"/>
      <c r="C12" s="263"/>
      <c r="D12" s="268"/>
      <c r="E12" s="184">
        <v>5</v>
      </c>
      <c r="F12" s="182">
        <v>4.84</v>
      </c>
      <c r="G12" s="182">
        <v>5.81</v>
      </c>
      <c r="H12" s="182">
        <v>7.75</v>
      </c>
      <c r="I12" s="182"/>
      <c r="J12" s="182"/>
      <c r="K12" s="271"/>
      <c r="L12" s="272"/>
      <c r="M12" s="264"/>
      <c r="N12" s="268"/>
      <c r="O12" s="184">
        <v>5</v>
      </c>
      <c r="P12" s="186"/>
      <c r="Q12" s="182">
        <v>4.84</v>
      </c>
      <c r="R12" s="182">
        <v>5.81</v>
      </c>
      <c r="S12" s="182">
        <v>7.75</v>
      </c>
      <c r="T12" s="182"/>
      <c r="U12" s="182"/>
      <c r="V12" s="271"/>
      <c r="W12" s="272"/>
      <c r="X12" s="264"/>
      <c r="Y12" s="268"/>
      <c r="Z12" s="184">
        <v>5</v>
      </c>
      <c r="AA12" s="186"/>
      <c r="AB12" s="182">
        <v>4.84</v>
      </c>
      <c r="AC12" s="182">
        <v>5.81</v>
      </c>
      <c r="AD12" s="182">
        <v>7.75</v>
      </c>
      <c r="AE12" s="182"/>
      <c r="AF12" s="182"/>
      <c r="AG12" s="279"/>
    </row>
    <row r="13" spans="1:33" s="183" customFormat="1" ht="16.5" customHeight="1" x14ac:dyDescent="0.25">
      <c r="A13" s="263" t="s">
        <v>41</v>
      </c>
      <c r="B13" s="265" t="s">
        <v>287</v>
      </c>
      <c r="C13" s="263" t="s">
        <v>30</v>
      </c>
      <c r="D13" s="268" t="s">
        <v>31</v>
      </c>
      <c r="E13" s="269">
        <v>1</v>
      </c>
      <c r="F13" s="182">
        <v>19.62</v>
      </c>
      <c r="G13" s="182">
        <v>18</v>
      </c>
      <c r="H13" s="182">
        <v>30</v>
      </c>
      <c r="I13" s="182">
        <v>82.5</v>
      </c>
      <c r="J13" s="182">
        <v>187.5</v>
      </c>
      <c r="K13" s="263" t="s">
        <v>41</v>
      </c>
      <c r="L13" s="265" t="s">
        <v>287</v>
      </c>
      <c r="M13" s="263" t="s">
        <v>30</v>
      </c>
      <c r="N13" s="268" t="s">
        <v>31</v>
      </c>
      <c r="O13" s="269">
        <v>1</v>
      </c>
      <c r="P13" s="182">
        <v>9.26</v>
      </c>
      <c r="Q13" s="182">
        <v>19.62</v>
      </c>
      <c r="R13" s="182">
        <v>18</v>
      </c>
      <c r="S13" s="182">
        <v>30</v>
      </c>
      <c r="T13" s="182">
        <v>82.5</v>
      </c>
      <c r="U13" s="182">
        <v>187.5</v>
      </c>
      <c r="V13" s="263" t="s">
        <v>41</v>
      </c>
      <c r="W13" s="265" t="s">
        <v>287</v>
      </c>
      <c r="X13" s="263" t="s">
        <v>30</v>
      </c>
      <c r="Y13" s="268" t="s">
        <v>31</v>
      </c>
      <c r="Z13" s="269">
        <v>1</v>
      </c>
      <c r="AA13" s="182">
        <v>9.26</v>
      </c>
      <c r="AB13" s="182">
        <v>19.62</v>
      </c>
      <c r="AC13" s="182">
        <v>18</v>
      </c>
      <c r="AD13" s="182">
        <v>30</v>
      </c>
      <c r="AE13" s="182">
        <v>82.5</v>
      </c>
      <c r="AF13" s="182">
        <v>187.5</v>
      </c>
      <c r="AG13" s="278" t="s">
        <v>330</v>
      </c>
    </row>
    <row r="14" spans="1:33" s="183" customFormat="1" ht="16.5" customHeight="1" x14ac:dyDescent="0.25">
      <c r="A14" s="271"/>
      <c r="B14" s="265"/>
      <c r="C14" s="264"/>
      <c r="D14" s="268"/>
      <c r="E14" s="270"/>
      <c r="F14" s="182">
        <v>19.62</v>
      </c>
      <c r="G14" s="182">
        <v>18</v>
      </c>
      <c r="H14" s="182">
        <v>30</v>
      </c>
      <c r="I14" s="182">
        <v>82.5</v>
      </c>
      <c r="J14" s="182">
        <v>187.5</v>
      </c>
      <c r="K14" s="271"/>
      <c r="L14" s="265"/>
      <c r="M14" s="263"/>
      <c r="N14" s="268"/>
      <c r="O14" s="270"/>
      <c r="P14" s="182">
        <v>9.26</v>
      </c>
      <c r="Q14" s="182">
        <v>19.62</v>
      </c>
      <c r="R14" s="182">
        <v>18</v>
      </c>
      <c r="S14" s="182">
        <v>30</v>
      </c>
      <c r="T14" s="182">
        <v>82.5</v>
      </c>
      <c r="U14" s="182">
        <v>187.5</v>
      </c>
      <c r="V14" s="271"/>
      <c r="W14" s="265"/>
      <c r="X14" s="263"/>
      <c r="Y14" s="268"/>
      <c r="Z14" s="270"/>
      <c r="AA14" s="182">
        <v>9.26</v>
      </c>
      <c r="AB14" s="182">
        <v>19.62</v>
      </c>
      <c r="AC14" s="182">
        <v>18</v>
      </c>
      <c r="AD14" s="182">
        <v>30</v>
      </c>
      <c r="AE14" s="182">
        <v>82.5</v>
      </c>
      <c r="AF14" s="182">
        <v>187.5</v>
      </c>
      <c r="AG14" s="281"/>
    </row>
    <row r="15" spans="1:33" s="183" customFormat="1" ht="16.5" customHeight="1" x14ac:dyDescent="0.25">
      <c r="A15" s="271"/>
      <c r="B15" s="265"/>
      <c r="C15" s="264"/>
      <c r="D15" s="268"/>
      <c r="E15" s="270">
        <v>2</v>
      </c>
      <c r="F15" s="182">
        <v>23.54</v>
      </c>
      <c r="G15" s="182">
        <v>21.6</v>
      </c>
      <c r="H15" s="182">
        <v>36</v>
      </c>
      <c r="I15" s="182">
        <v>99</v>
      </c>
      <c r="J15" s="182">
        <v>225</v>
      </c>
      <c r="K15" s="271"/>
      <c r="L15" s="265"/>
      <c r="M15" s="263"/>
      <c r="N15" s="268"/>
      <c r="O15" s="270">
        <v>2</v>
      </c>
      <c r="P15" s="182">
        <v>11.11</v>
      </c>
      <c r="Q15" s="182">
        <v>23.54</v>
      </c>
      <c r="R15" s="182">
        <v>21.6</v>
      </c>
      <c r="S15" s="182">
        <v>36</v>
      </c>
      <c r="T15" s="182">
        <v>99</v>
      </c>
      <c r="U15" s="182">
        <v>225</v>
      </c>
      <c r="V15" s="271"/>
      <c r="W15" s="265"/>
      <c r="X15" s="263"/>
      <c r="Y15" s="268"/>
      <c r="Z15" s="270">
        <v>2</v>
      </c>
      <c r="AA15" s="182">
        <v>11.11</v>
      </c>
      <c r="AB15" s="182">
        <v>23.54</v>
      </c>
      <c r="AC15" s="182">
        <v>21.6</v>
      </c>
      <c r="AD15" s="182">
        <v>36</v>
      </c>
      <c r="AE15" s="182">
        <v>99</v>
      </c>
      <c r="AF15" s="182">
        <v>225</v>
      </c>
      <c r="AG15" s="281"/>
    </row>
    <row r="16" spans="1:33" s="183" customFormat="1" ht="16.5" customHeight="1" x14ac:dyDescent="0.25">
      <c r="A16" s="271"/>
      <c r="B16" s="265"/>
      <c r="C16" s="264"/>
      <c r="D16" s="268"/>
      <c r="E16" s="270"/>
      <c r="F16" s="182">
        <v>23.54</v>
      </c>
      <c r="G16" s="182">
        <v>21.6</v>
      </c>
      <c r="H16" s="182">
        <v>36</v>
      </c>
      <c r="I16" s="182">
        <v>99</v>
      </c>
      <c r="J16" s="182">
        <v>225</v>
      </c>
      <c r="K16" s="271"/>
      <c r="L16" s="265"/>
      <c r="M16" s="263"/>
      <c r="N16" s="268"/>
      <c r="O16" s="270"/>
      <c r="P16" s="182">
        <v>11.11</v>
      </c>
      <c r="Q16" s="182">
        <v>23.54</v>
      </c>
      <c r="R16" s="182">
        <v>21.6</v>
      </c>
      <c r="S16" s="182">
        <v>36</v>
      </c>
      <c r="T16" s="182">
        <v>99</v>
      </c>
      <c r="U16" s="182">
        <v>225</v>
      </c>
      <c r="V16" s="271"/>
      <c r="W16" s="265"/>
      <c r="X16" s="263"/>
      <c r="Y16" s="268"/>
      <c r="Z16" s="270"/>
      <c r="AA16" s="182">
        <v>11.11</v>
      </c>
      <c r="AB16" s="182">
        <v>23.54</v>
      </c>
      <c r="AC16" s="182">
        <v>21.6</v>
      </c>
      <c r="AD16" s="182">
        <v>36</v>
      </c>
      <c r="AE16" s="182">
        <v>99</v>
      </c>
      <c r="AF16" s="182">
        <v>225</v>
      </c>
      <c r="AG16" s="281"/>
    </row>
    <row r="17" spans="1:33" s="183" customFormat="1" ht="16.5" customHeight="1" x14ac:dyDescent="0.25">
      <c r="A17" s="271"/>
      <c r="B17" s="265"/>
      <c r="C17" s="264"/>
      <c r="D17" s="268"/>
      <c r="E17" s="270">
        <v>3</v>
      </c>
      <c r="F17" s="182">
        <v>28.25</v>
      </c>
      <c r="G17" s="182">
        <v>33.44</v>
      </c>
      <c r="H17" s="182">
        <v>43.2</v>
      </c>
      <c r="I17" s="182">
        <v>118.8</v>
      </c>
      <c r="J17" s="182">
        <v>270</v>
      </c>
      <c r="K17" s="271"/>
      <c r="L17" s="265"/>
      <c r="M17" s="263"/>
      <c r="N17" s="268"/>
      <c r="O17" s="270">
        <v>3</v>
      </c>
      <c r="P17" s="182">
        <v>12.91</v>
      </c>
      <c r="Q17" s="182">
        <v>28.25</v>
      </c>
      <c r="R17" s="182">
        <v>33.44</v>
      </c>
      <c r="S17" s="182">
        <v>43.2</v>
      </c>
      <c r="T17" s="182">
        <v>118.8</v>
      </c>
      <c r="U17" s="182">
        <v>270</v>
      </c>
      <c r="V17" s="271"/>
      <c r="W17" s="265"/>
      <c r="X17" s="263"/>
      <c r="Y17" s="268"/>
      <c r="Z17" s="270">
        <v>3</v>
      </c>
      <c r="AA17" s="182">
        <v>12.91</v>
      </c>
      <c r="AB17" s="182">
        <v>28.25</v>
      </c>
      <c r="AC17" s="182">
        <v>33.44</v>
      </c>
      <c r="AD17" s="182">
        <v>43.2</v>
      </c>
      <c r="AE17" s="182">
        <v>118.8</v>
      </c>
      <c r="AF17" s="182">
        <v>270</v>
      </c>
      <c r="AG17" s="281"/>
    </row>
    <row r="18" spans="1:33" s="183" customFormat="1" ht="16.5" customHeight="1" x14ac:dyDescent="0.25">
      <c r="A18" s="271"/>
      <c r="B18" s="265"/>
      <c r="C18" s="264"/>
      <c r="D18" s="268"/>
      <c r="E18" s="270"/>
      <c r="F18" s="182">
        <v>28.25</v>
      </c>
      <c r="G18" s="182">
        <v>33.44</v>
      </c>
      <c r="H18" s="182">
        <v>43.2</v>
      </c>
      <c r="I18" s="182">
        <v>118.8</v>
      </c>
      <c r="J18" s="182">
        <v>270</v>
      </c>
      <c r="K18" s="271"/>
      <c r="L18" s="265"/>
      <c r="M18" s="263"/>
      <c r="N18" s="268"/>
      <c r="O18" s="270"/>
      <c r="P18" s="182">
        <v>12.91</v>
      </c>
      <c r="Q18" s="182">
        <v>28.25</v>
      </c>
      <c r="R18" s="182">
        <v>33.44</v>
      </c>
      <c r="S18" s="182">
        <v>43.2</v>
      </c>
      <c r="T18" s="182">
        <v>118.8</v>
      </c>
      <c r="U18" s="182">
        <v>270</v>
      </c>
      <c r="V18" s="271"/>
      <c r="W18" s="265"/>
      <c r="X18" s="263"/>
      <c r="Y18" s="268"/>
      <c r="Z18" s="270"/>
      <c r="AA18" s="182">
        <v>12.91</v>
      </c>
      <c r="AB18" s="182">
        <v>28.25</v>
      </c>
      <c r="AC18" s="182">
        <v>33.44</v>
      </c>
      <c r="AD18" s="182">
        <v>43.2</v>
      </c>
      <c r="AE18" s="182">
        <v>118.8</v>
      </c>
      <c r="AF18" s="182">
        <v>270</v>
      </c>
      <c r="AG18" s="281"/>
    </row>
    <row r="19" spans="1:33" s="183" customFormat="1" ht="16.5" customHeight="1" x14ac:dyDescent="0.25">
      <c r="A19" s="271"/>
      <c r="B19" s="265"/>
      <c r="C19" s="264"/>
      <c r="D19" s="268"/>
      <c r="E19" s="270">
        <v>4</v>
      </c>
      <c r="F19" s="182">
        <v>33.9</v>
      </c>
      <c r="G19" s="182">
        <v>52.3</v>
      </c>
      <c r="H19" s="182">
        <v>58.32</v>
      </c>
      <c r="I19" s="182">
        <v>142.56</v>
      </c>
      <c r="J19" s="182">
        <v>324</v>
      </c>
      <c r="K19" s="271"/>
      <c r="L19" s="265"/>
      <c r="M19" s="263"/>
      <c r="N19" s="268"/>
      <c r="O19" s="270">
        <v>4</v>
      </c>
      <c r="P19" s="182">
        <v>14.67</v>
      </c>
      <c r="Q19" s="182">
        <v>33.9</v>
      </c>
      <c r="R19" s="182">
        <v>52.3</v>
      </c>
      <c r="S19" s="182">
        <v>58.32</v>
      </c>
      <c r="T19" s="182">
        <v>142.56</v>
      </c>
      <c r="U19" s="182">
        <v>324</v>
      </c>
      <c r="V19" s="271"/>
      <c r="W19" s="265"/>
      <c r="X19" s="263"/>
      <c r="Y19" s="268"/>
      <c r="Z19" s="270">
        <v>4</v>
      </c>
      <c r="AA19" s="182">
        <v>14.67</v>
      </c>
      <c r="AB19" s="182">
        <v>33.9</v>
      </c>
      <c r="AC19" s="182">
        <v>52.3</v>
      </c>
      <c r="AD19" s="182">
        <v>58.32</v>
      </c>
      <c r="AE19" s="182">
        <v>142.56</v>
      </c>
      <c r="AF19" s="182">
        <v>324</v>
      </c>
      <c r="AG19" s="281"/>
    </row>
    <row r="20" spans="1:33" s="183" customFormat="1" ht="16.5" customHeight="1" x14ac:dyDescent="0.25">
      <c r="A20" s="271"/>
      <c r="B20" s="265"/>
      <c r="C20" s="264"/>
      <c r="D20" s="268"/>
      <c r="E20" s="270"/>
      <c r="F20" s="182">
        <v>33.9</v>
      </c>
      <c r="G20" s="182">
        <v>52.3</v>
      </c>
      <c r="H20" s="182">
        <v>58.32</v>
      </c>
      <c r="I20" s="182">
        <v>142.56</v>
      </c>
      <c r="J20" s="182">
        <v>324</v>
      </c>
      <c r="K20" s="271"/>
      <c r="L20" s="265"/>
      <c r="M20" s="263"/>
      <c r="N20" s="268"/>
      <c r="O20" s="270"/>
      <c r="P20" s="182">
        <v>14.67</v>
      </c>
      <c r="Q20" s="182">
        <v>33.9</v>
      </c>
      <c r="R20" s="182">
        <v>52.3</v>
      </c>
      <c r="S20" s="182">
        <v>58.32</v>
      </c>
      <c r="T20" s="182">
        <v>142.56</v>
      </c>
      <c r="U20" s="182">
        <v>324</v>
      </c>
      <c r="V20" s="271"/>
      <c r="W20" s="265"/>
      <c r="X20" s="263"/>
      <c r="Y20" s="268"/>
      <c r="Z20" s="270"/>
      <c r="AA20" s="182">
        <v>14.67</v>
      </c>
      <c r="AB20" s="182">
        <v>33.9</v>
      </c>
      <c r="AC20" s="182">
        <v>52.3</v>
      </c>
      <c r="AD20" s="182">
        <v>58.32</v>
      </c>
      <c r="AE20" s="182">
        <v>142.56</v>
      </c>
      <c r="AF20" s="182">
        <v>324</v>
      </c>
      <c r="AG20" s="281"/>
    </row>
    <row r="21" spans="1:33" s="183" customFormat="1" ht="16.5" customHeight="1" x14ac:dyDescent="0.25">
      <c r="A21" s="271"/>
      <c r="B21" s="265"/>
      <c r="C21" s="264"/>
      <c r="D21" s="268"/>
      <c r="E21" s="270">
        <v>5</v>
      </c>
      <c r="F21" s="182">
        <v>40.68</v>
      </c>
      <c r="G21" s="182">
        <v>70.61</v>
      </c>
      <c r="H21" s="182">
        <v>78.73</v>
      </c>
      <c r="I21" s="182"/>
      <c r="J21" s="182"/>
      <c r="K21" s="271"/>
      <c r="L21" s="265"/>
      <c r="M21" s="263"/>
      <c r="N21" s="268"/>
      <c r="O21" s="270">
        <v>5</v>
      </c>
      <c r="P21" s="185"/>
      <c r="Q21" s="182">
        <v>40.68</v>
      </c>
      <c r="R21" s="182">
        <v>70.61</v>
      </c>
      <c r="S21" s="182">
        <v>78.73</v>
      </c>
      <c r="T21" s="182"/>
      <c r="U21" s="182"/>
      <c r="V21" s="271"/>
      <c r="W21" s="265"/>
      <c r="X21" s="263"/>
      <c r="Y21" s="268"/>
      <c r="Z21" s="270">
        <v>5</v>
      </c>
      <c r="AA21" s="185"/>
      <c r="AB21" s="182">
        <v>40.68</v>
      </c>
      <c r="AC21" s="182">
        <v>70.61</v>
      </c>
      <c r="AD21" s="182">
        <v>78.73</v>
      </c>
      <c r="AE21" s="182"/>
      <c r="AF21" s="182"/>
      <c r="AG21" s="281"/>
    </row>
    <row r="22" spans="1:33" s="183" customFormat="1" ht="16.5" customHeight="1" x14ac:dyDescent="0.25">
      <c r="A22" s="271"/>
      <c r="B22" s="265"/>
      <c r="C22" s="263"/>
      <c r="D22" s="268"/>
      <c r="E22" s="270"/>
      <c r="F22" s="182">
        <v>40.68</v>
      </c>
      <c r="G22" s="182">
        <v>70.61</v>
      </c>
      <c r="H22" s="182">
        <v>78.73</v>
      </c>
      <c r="I22" s="182"/>
      <c r="J22" s="182"/>
      <c r="K22" s="271"/>
      <c r="L22" s="265"/>
      <c r="M22" s="263"/>
      <c r="N22" s="268"/>
      <c r="O22" s="270"/>
      <c r="P22" s="184"/>
      <c r="Q22" s="182">
        <v>40.68</v>
      </c>
      <c r="R22" s="182">
        <v>70.61</v>
      </c>
      <c r="S22" s="182">
        <v>78.73</v>
      </c>
      <c r="T22" s="182"/>
      <c r="U22" s="182"/>
      <c r="V22" s="271"/>
      <c r="W22" s="265"/>
      <c r="X22" s="263"/>
      <c r="Y22" s="268"/>
      <c r="Z22" s="270"/>
      <c r="AA22" s="184"/>
      <c r="AB22" s="182">
        <v>40.68</v>
      </c>
      <c r="AC22" s="182">
        <v>70.61</v>
      </c>
      <c r="AD22" s="182">
        <v>78.73</v>
      </c>
      <c r="AE22" s="182"/>
      <c r="AF22" s="182"/>
      <c r="AG22" s="282"/>
    </row>
    <row r="23" spans="1:33" s="183" customFormat="1" ht="16.5" customHeight="1" x14ac:dyDescent="0.25">
      <c r="A23" s="263" t="s">
        <v>42</v>
      </c>
      <c r="B23" s="265" t="s">
        <v>288</v>
      </c>
      <c r="C23" s="267" t="s">
        <v>30</v>
      </c>
      <c r="D23" s="268" t="s">
        <v>43</v>
      </c>
      <c r="E23" s="269">
        <v>1</v>
      </c>
      <c r="F23" s="182">
        <v>7.75</v>
      </c>
      <c r="G23" s="182">
        <v>12.35</v>
      </c>
      <c r="H23" s="182">
        <v>23.75</v>
      </c>
      <c r="I23" s="182">
        <v>76.98</v>
      </c>
      <c r="J23" s="182">
        <v>139.94999999999999</v>
      </c>
      <c r="K23" s="263" t="s">
        <v>42</v>
      </c>
      <c r="L23" s="265" t="s">
        <v>288</v>
      </c>
      <c r="M23" s="267" t="s">
        <v>30</v>
      </c>
      <c r="N23" s="268" t="s">
        <v>43</v>
      </c>
      <c r="O23" s="269">
        <v>1</v>
      </c>
      <c r="P23" s="182">
        <v>5.96</v>
      </c>
      <c r="Q23" s="182">
        <v>7.75</v>
      </c>
      <c r="R23" s="182">
        <v>12.35</v>
      </c>
      <c r="S23" s="182">
        <v>23.75</v>
      </c>
      <c r="T23" s="182">
        <v>76.98</v>
      </c>
      <c r="U23" s="182">
        <v>139.94999999999999</v>
      </c>
      <c r="V23" s="263" t="s">
        <v>42</v>
      </c>
      <c r="W23" s="265" t="s">
        <v>288</v>
      </c>
      <c r="X23" s="267" t="s">
        <v>30</v>
      </c>
      <c r="Y23" s="268" t="s">
        <v>43</v>
      </c>
      <c r="Z23" s="269">
        <v>1</v>
      </c>
      <c r="AA23" s="182">
        <v>5.96</v>
      </c>
      <c r="AB23" s="182">
        <v>7.75</v>
      </c>
      <c r="AC23" s="182">
        <v>12.35</v>
      </c>
      <c r="AD23" s="182">
        <v>23.75</v>
      </c>
      <c r="AE23" s="182">
        <v>76.98</v>
      </c>
      <c r="AF23" s="182">
        <v>139.94999999999999</v>
      </c>
      <c r="AG23" s="278" t="s">
        <v>330</v>
      </c>
    </row>
    <row r="24" spans="1:33" s="183" customFormat="1" ht="16.5" customHeight="1" x14ac:dyDescent="0.25">
      <c r="A24" s="271"/>
      <c r="B24" s="265"/>
      <c r="C24" s="267"/>
      <c r="D24" s="268"/>
      <c r="E24" s="270"/>
      <c r="F24" s="182">
        <v>3.72</v>
      </c>
      <c r="G24" s="182">
        <v>4.9400000000000004</v>
      </c>
      <c r="H24" s="182">
        <v>9.5</v>
      </c>
      <c r="I24" s="182">
        <v>30.8</v>
      </c>
      <c r="J24" s="182">
        <v>56</v>
      </c>
      <c r="K24" s="271"/>
      <c r="L24" s="265"/>
      <c r="M24" s="267"/>
      <c r="N24" s="268"/>
      <c r="O24" s="270"/>
      <c r="P24" s="182">
        <v>2.98</v>
      </c>
      <c r="Q24" s="182">
        <v>3.72</v>
      </c>
      <c r="R24" s="182">
        <v>4.9400000000000004</v>
      </c>
      <c r="S24" s="182">
        <v>9.5</v>
      </c>
      <c r="T24" s="182">
        <v>30.8</v>
      </c>
      <c r="U24" s="182">
        <v>56</v>
      </c>
      <c r="V24" s="271"/>
      <c r="W24" s="265"/>
      <c r="X24" s="267"/>
      <c r="Y24" s="268"/>
      <c r="Z24" s="270"/>
      <c r="AA24" s="182">
        <v>2.98</v>
      </c>
      <c r="AB24" s="182">
        <v>3.72</v>
      </c>
      <c r="AC24" s="182">
        <v>4.9400000000000004</v>
      </c>
      <c r="AD24" s="182">
        <v>9.5</v>
      </c>
      <c r="AE24" s="182">
        <v>30.8</v>
      </c>
      <c r="AF24" s="182">
        <v>56</v>
      </c>
      <c r="AG24" s="281"/>
    </row>
    <row r="25" spans="1:33" s="183" customFormat="1" ht="16.5" customHeight="1" x14ac:dyDescent="0.25">
      <c r="A25" s="271"/>
      <c r="B25" s="265"/>
      <c r="C25" s="267"/>
      <c r="D25" s="268"/>
      <c r="E25" s="270">
        <v>2</v>
      </c>
      <c r="F25" s="182">
        <v>9.3000000000000007</v>
      </c>
      <c r="G25" s="182">
        <v>14.81</v>
      </c>
      <c r="H25" s="182">
        <v>27.99</v>
      </c>
      <c r="I25" s="182">
        <v>92.37</v>
      </c>
      <c r="J25" s="182">
        <v>167.94</v>
      </c>
      <c r="K25" s="271"/>
      <c r="L25" s="265"/>
      <c r="M25" s="267"/>
      <c r="N25" s="268"/>
      <c r="O25" s="270">
        <v>2</v>
      </c>
      <c r="P25" s="182">
        <v>7.16</v>
      </c>
      <c r="Q25" s="182">
        <v>9.3000000000000007</v>
      </c>
      <c r="R25" s="182">
        <v>14.81</v>
      </c>
      <c r="S25" s="182">
        <v>27.99</v>
      </c>
      <c r="T25" s="182">
        <v>92.37</v>
      </c>
      <c r="U25" s="182">
        <v>167.94</v>
      </c>
      <c r="V25" s="271"/>
      <c r="W25" s="265"/>
      <c r="X25" s="267"/>
      <c r="Y25" s="268"/>
      <c r="Z25" s="270">
        <v>2</v>
      </c>
      <c r="AA25" s="182">
        <v>7.16</v>
      </c>
      <c r="AB25" s="182">
        <v>9.3000000000000007</v>
      </c>
      <c r="AC25" s="182">
        <v>14.81</v>
      </c>
      <c r="AD25" s="182">
        <v>27.99</v>
      </c>
      <c r="AE25" s="182">
        <v>92.37</v>
      </c>
      <c r="AF25" s="182">
        <v>167.94</v>
      </c>
      <c r="AG25" s="281"/>
    </row>
    <row r="26" spans="1:33" s="183" customFormat="1" ht="16.5" customHeight="1" x14ac:dyDescent="0.25">
      <c r="A26" s="271"/>
      <c r="B26" s="265"/>
      <c r="C26" s="267"/>
      <c r="D26" s="268"/>
      <c r="E26" s="270"/>
      <c r="F26" s="182">
        <v>4.6500000000000004</v>
      </c>
      <c r="G26" s="182">
        <v>5.93</v>
      </c>
      <c r="H26" s="182">
        <v>11.2</v>
      </c>
      <c r="I26" s="182">
        <v>36.96</v>
      </c>
      <c r="J26" s="182">
        <v>67.2</v>
      </c>
      <c r="K26" s="271"/>
      <c r="L26" s="265"/>
      <c r="M26" s="267"/>
      <c r="N26" s="268"/>
      <c r="O26" s="270"/>
      <c r="P26" s="182">
        <v>3.57</v>
      </c>
      <c r="Q26" s="182">
        <v>4.6500000000000004</v>
      </c>
      <c r="R26" s="182">
        <v>5.93</v>
      </c>
      <c r="S26" s="182">
        <v>11.2</v>
      </c>
      <c r="T26" s="182">
        <v>36.96</v>
      </c>
      <c r="U26" s="182">
        <v>67.2</v>
      </c>
      <c r="V26" s="271"/>
      <c r="W26" s="265"/>
      <c r="X26" s="267"/>
      <c r="Y26" s="268"/>
      <c r="Z26" s="270"/>
      <c r="AA26" s="182">
        <v>3.57</v>
      </c>
      <c r="AB26" s="182">
        <v>4.6500000000000004</v>
      </c>
      <c r="AC26" s="182">
        <v>5.93</v>
      </c>
      <c r="AD26" s="182">
        <v>11.2</v>
      </c>
      <c r="AE26" s="182">
        <v>36.96</v>
      </c>
      <c r="AF26" s="182">
        <v>67.2</v>
      </c>
      <c r="AG26" s="281"/>
    </row>
    <row r="27" spans="1:33" s="183" customFormat="1" ht="16.5" customHeight="1" x14ac:dyDescent="0.25">
      <c r="A27" s="271"/>
      <c r="B27" s="265"/>
      <c r="C27" s="267"/>
      <c r="D27" s="268"/>
      <c r="E27" s="270">
        <v>3</v>
      </c>
      <c r="F27" s="182">
        <v>11.16</v>
      </c>
      <c r="G27" s="182">
        <v>17.78</v>
      </c>
      <c r="H27" s="182">
        <v>33.08</v>
      </c>
      <c r="I27" s="182">
        <v>110.84</v>
      </c>
      <c r="J27" s="182">
        <v>201.53</v>
      </c>
      <c r="K27" s="271"/>
      <c r="L27" s="265"/>
      <c r="M27" s="267"/>
      <c r="N27" s="268"/>
      <c r="O27" s="270">
        <v>3</v>
      </c>
      <c r="P27" s="182">
        <v>8.59</v>
      </c>
      <c r="Q27" s="182">
        <v>11.16</v>
      </c>
      <c r="R27" s="182">
        <v>17.78</v>
      </c>
      <c r="S27" s="182">
        <v>33.08</v>
      </c>
      <c r="T27" s="182">
        <v>110.84</v>
      </c>
      <c r="U27" s="182">
        <v>201.53</v>
      </c>
      <c r="V27" s="271"/>
      <c r="W27" s="265"/>
      <c r="X27" s="267"/>
      <c r="Y27" s="268"/>
      <c r="Z27" s="270">
        <v>3</v>
      </c>
      <c r="AA27" s="182">
        <v>8.59</v>
      </c>
      <c r="AB27" s="182">
        <v>11.16</v>
      </c>
      <c r="AC27" s="182">
        <v>17.78</v>
      </c>
      <c r="AD27" s="182">
        <v>33.08</v>
      </c>
      <c r="AE27" s="182">
        <v>110.84</v>
      </c>
      <c r="AF27" s="182">
        <v>201.53</v>
      </c>
      <c r="AG27" s="281"/>
    </row>
    <row r="28" spans="1:33" s="183" customFormat="1" ht="16.5" customHeight="1" x14ac:dyDescent="0.25">
      <c r="A28" s="271"/>
      <c r="B28" s="265"/>
      <c r="C28" s="267"/>
      <c r="D28" s="268"/>
      <c r="E28" s="270"/>
      <c r="F28" s="182">
        <v>5.58</v>
      </c>
      <c r="G28" s="182">
        <v>7.12</v>
      </c>
      <c r="H28" s="182">
        <v>13.23</v>
      </c>
      <c r="I28" s="182">
        <v>44.35</v>
      </c>
      <c r="J28" s="182">
        <v>80.64</v>
      </c>
      <c r="K28" s="271"/>
      <c r="L28" s="265"/>
      <c r="M28" s="267"/>
      <c r="N28" s="268"/>
      <c r="O28" s="270"/>
      <c r="P28" s="182">
        <v>4.29</v>
      </c>
      <c r="Q28" s="182">
        <v>5.58</v>
      </c>
      <c r="R28" s="182">
        <v>7.12</v>
      </c>
      <c r="S28" s="182">
        <v>13.23</v>
      </c>
      <c r="T28" s="182">
        <v>44.35</v>
      </c>
      <c r="U28" s="182">
        <v>80.64</v>
      </c>
      <c r="V28" s="271"/>
      <c r="W28" s="265"/>
      <c r="X28" s="267"/>
      <c r="Y28" s="268"/>
      <c r="Z28" s="270"/>
      <c r="AA28" s="182">
        <v>4.29</v>
      </c>
      <c r="AB28" s="182">
        <v>5.58</v>
      </c>
      <c r="AC28" s="182">
        <v>7.12</v>
      </c>
      <c r="AD28" s="182">
        <v>13.23</v>
      </c>
      <c r="AE28" s="182">
        <v>44.35</v>
      </c>
      <c r="AF28" s="182">
        <v>80.64</v>
      </c>
      <c r="AG28" s="281"/>
    </row>
    <row r="29" spans="1:33" s="183" customFormat="1" ht="16.5" customHeight="1" x14ac:dyDescent="0.25">
      <c r="A29" s="271"/>
      <c r="B29" s="265"/>
      <c r="C29" s="267"/>
      <c r="D29" s="268"/>
      <c r="E29" s="270">
        <v>4</v>
      </c>
      <c r="F29" s="182">
        <v>13.39</v>
      </c>
      <c r="G29" s="182">
        <v>22.76</v>
      </c>
      <c r="H29" s="182">
        <v>43</v>
      </c>
      <c r="I29" s="182">
        <v>133.01</v>
      </c>
      <c r="J29" s="182">
        <v>241.83</v>
      </c>
      <c r="K29" s="271"/>
      <c r="L29" s="265"/>
      <c r="M29" s="267"/>
      <c r="N29" s="268"/>
      <c r="O29" s="270">
        <v>4</v>
      </c>
      <c r="P29" s="182">
        <v>10.31</v>
      </c>
      <c r="Q29" s="182">
        <v>13.39</v>
      </c>
      <c r="R29" s="182">
        <v>22.76</v>
      </c>
      <c r="S29" s="182">
        <v>43</v>
      </c>
      <c r="T29" s="182">
        <v>133.01</v>
      </c>
      <c r="U29" s="182">
        <v>241.83</v>
      </c>
      <c r="V29" s="271"/>
      <c r="W29" s="265"/>
      <c r="X29" s="267"/>
      <c r="Y29" s="268"/>
      <c r="Z29" s="270">
        <v>4</v>
      </c>
      <c r="AA29" s="182">
        <v>10.31</v>
      </c>
      <c r="AB29" s="182">
        <v>13.39</v>
      </c>
      <c r="AC29" s="182">
        <v>22.76</v>
      </c>
      <c r="AD29" s="182">
        <v>43</v>
      </c>
      <c r="AE29" s="182">
        <v>133.01</v>
      </c>
      <c r="AF29" s="182">
        <v>241.83</v>
      </c>
      <c r="AG29" s="281"/>
    </row>
    <row r="30" spans="1:33" s="183" customFormat="1" ht="16.5" customHeight="1" x14ac:dyDescent="0.25">
      <c r="A30" s="271"/>
      <c r="B30" s="265"/>
      <c r="C30" s="267"/>
      <c r="D30" s="268"/>
      <c r="E30" s="270"/>
      <c r="F30" s="182">
        <v>6.7</v>
      </c>
      <c r="G30" s="182">
        <v>11.39</v>
      </c>
      <c r="H30" s="182">
        <v>21.5</v>
      </c>
      <c r="I30" s="182">
        <v>53.22</v>
      </c>
      <c r="J30" s="182">
        <v>96.77</v>
      </c>
      <c r="K30" s="271"/>
      <c r="L30" s="265"/>
      <c r="M30" s="267"/>
      <c r="N30" s="268"/>
      <c r="O30" s="270"/>
      <c r="P30" s="182">
        <v>5.15</v>
      </c>
      <c r="Q30" s="182">
        <v>6.7</v>
      </c>
      <c r="R30" s="182">
        <v>11.39</v>
      </c>
      <c r="S30" s="182">
        <v>21.5</v>
      </c>
      <c r="T30" s="182">
        <v>53.22</v>
      </c>
      <c r="U30" s="182">
        <v>96.77</v>
      </c>
      <c r="V30" s="271"/>
      <c r="W30" s="265"/>
      <c r="X30" s="267"/>
      <c r="Y30" s="268"/>
      <c r="Z30" s="270"/>
      <c r="AA30" s="182">
        <v>5.15</v>
      </c>
      <c r="AB30" s="182">
        <v>6.7</v>
      </c>
      <c r="AC30" s="182">
        <v>11.39</v>
      </c>
      <c r="AD30" s="182">
        <v>21.5</v>
      </c>
      <c r="AE30" s="182">
        <v>53.22</v>
      </c>
      <c r="AF30" s="182">
        <v>96.77</v>
      </c>
      <c r="AG30" s="281"/>
    </row>
    <row r="31" spans="1:33" s="183" customFormat="1" ht="16.5" customHeight="1" x14ac:dyDescent="0.25">
      <c r="A31" s="271"/>
      <c r="B31" s="265"/>
      <c r="C31" s="267"/>
      <c r="D31" s="268"/>
      <c r="E31" s="270">
        <v>5</v>
      </c>
      <c r="F31" s="182">
        <v>16.07</v>
      </c>
      <c r="G31" s="182">
        <v>27.32</v>
      </c>
      <c r="H31" s="182">
        <v>55.9</v>
      </c>
      <c r="I31" s="182"/>
      <c r="J31" s="182"/>
      <c r="K31" s="271"/>
      <c r="L31" s="265"/>
      <c r="M31" s="267"/>
      <c r="N31" s="268"/>
      <c r="O31" s="270">
        <v>5</v>
      </c>
      <c r="P31" s="187"/>
      <c r="Q31" s="182">
        <v>16.07</v>
      </c>
      <c r="R31" s="182">
        <v>27.32</v>
      </c>
      <c r="S31" s="182">
        <v>55.9</v>
      </c>
      <c r="T31" s="182"/>
      <c r="U31" s="182"/>
      <c r="V31" s="271"/>
      <c r="W31" s="265"/>
      <c r="X31" s="267"/>
      <c r="Y31" s="268"/>
      <c r="Z31" s="270">
        <v>5</v>
      </c>
      <c r="AA31" s="187"/>
      <c r="AB31" s="182">
        <v>16.07</v>
      </c>
      <c r="AC31" s="182">
        <v>27.32</v>
      </c>
      <c r="AD31" s="182">
        <v>55.9</v>
      </c>
      <c r="AE31" s="182"/>
      <c r="AF31" s="182"/>
      <c r="AG31" s="281"/>
    </row>
    <row r="32" spans="1:33" s="183" customFormat="1" ht="16.5" customHeight="1" x14ac:dyDescent="0.25">
      <c r="A32" s="271"/>
      <c r="B32" s="265"/>
      <c r="C32" s="267"/>
      <c r="D32" s="268"/>
      <c r="E32" s="270"/>
      <c r="F32" s="182">
        <v>8.0399999999999991</v>
      </c>
      <c r="G32" s="182">
        <v>13.66</v>
      </c>
      <c r="H32" s="182">
        <v>27.95</v>
      </c>
      <c r="I32" s="182"/>
      <c r="J32" s="182"/>
      <c r="K32" s="271"/>
      <c r="L32" s="265"/>
      <c r="M32" s="267"/>
      <c r="N32" s="268"/>
      <c r="O32" s="270"/>
      <c r="P32" s="186"/>
      <c r="Q32" s="182">
        <v>8.0399999999999991</v>
      </c>
      <c r="R32" s="182">
        <v>13.66</v>
      </c>
      <c r="S32" s="182">
        <v>27.95</v>
      </c>
      <c r="T32" s="182"/>
      <c r="U32" s="182"/>
      <c r="V32" s="271"/>
      <c r="W32" s="265"/>
      <c r="X32" s="267"/>
      <c r="Y32" s="268"/>
      <c r="Z32" s="270"/>
      <c r="AA32" s="186"/>
      <c r="AB32" s="182">
        <v>8.0399999999999991</v>
      </c>
      <c r="AC32" s="182">
        <v>13.66</v>
      </c>
      <c r="AD32" s="182">
        <v>27.95</v>
      </c>
      <c r="AE32" s="182"/>
      <c r="AF32" s="182"/>
      <c r="AG32" s="282"/>
    </row>
    <row r="33" spans="1:33" s="183" customFormat="1" ht="14.65" customHeight="1" x14ac:dyDescent="0.25">
      <c r="A33" s="263" t="s">
        <v>44</v>
      </c>
      <c r="B33" s="265" t="s">
        <v>45</v>
      </c>
      <c r="C33" s="267" t="s">
        <v>30</v>
      </c>
      <c r="D33" s="268" t="s">
        <v>32</v>
      </c>
      <c r="E33" s="269">
        <v>1</v>
      </c>
      <c r="F33" s="182">
        <v>2.27</v>
      </c>
      <c r="G33" s="182">
        <v>5.73</v>
      </c>
      <c r="H33" s="182">
        <v>9.73</v>
      </c>
      <c r="I33" s="182">
        <v>26.29</v>
      </c>
      <c r="J33" s="182">
        <v>59.74</v>
      </c>
      <c r="K33" s="263" t="s">
        <v>44</v>
      </c>
      <c r="L33" s="265" t="s">
        <v>45</v>
      </c>
      <c r="M33" s="267" t="s">
        <v>30</v>
      </c>
      <c r="N33" s="268" t="s">
        <v>32</v>
      </c>
      <c r="O33" s="269">
        <v>1</v>
      </c>
      <c r="P33" s="182">
        <v>0.9</v>
      </c>
      <c r="Q33" s="182">
        <v>2.27</v>
      </c>
      <c r="R33" s="182">
        <v>5.73</v>
      </c>
      <c r="S33" s="182">
        <v>9.73</v>
      </c>
      <c r="T33" s="182">
        <v>26.29</v>
      </c>
      <c r="U33" s="182">
        <v>59.74</v>
      </c>
      <c r="V33" s="263" t="s">
        <v>44</v>
      </c>
      <c r="W33" s="265" t="s">
        <v>45</v>
      </c>
      <c r="X33" s="267" t="s">
        <v>30</v>
      </c>
      <c r="Y33" s="268" t="s">
        <v>32</v>
      </c>
      <c r="Z33" s="269">
        <v>1</v>
      </c>
      <c r="AA33" s="182">
        <v>0.9</v>
      </c>
      <c r="AB33" s="182">
        <v>2.27</v>
      </c>
      <c r="AC33" s="182">
        <v>5.73</v>
      </c>
      <c r="AD33" s="182">
        <v>9.73</v>
      </c>
      <c r="AE33" s="182">
        <v>26.29</v>
      </c>
      <c r="AF33" s="182">
        <v>59.74</v>
      </c>
      <c r="AG33" s="278" t="s">
        <v>330</v>
      </c>
    </row>
    <row r="34" spans="1:33" s="183" customFormat="1" ht="14.65" customHeight="1" x14ac:dyDescent="0.25">
      <c r="A34" s="264"/>
      <c r="B34" s="266"/>
      <c r="C34" s="267"/>
      <c r="D34" s="268"/>
      <c r="E34" s="270"/>
      <c r="F34" s="182">
        <v>1.48</v>
      </c>
      <c r="G34" s="182">
        <v>2.2999999999999998</v>
      </c>
      <c r="H34" s="182">
        <v>3.89</v>
      </c>
      <c r="I34" s="182">
        <v>10.52</v>
      </c>
      <c r="J34" s="182">
        <v>23.91</v>
      </c>
      <c r="K34" s="264"/>
      <c r="L34" s="266"/>
      <c r="M34" s="267"/>
      <c r="N34" s="268"/>
      <c r="O34" s="270"/>
      <c r="P34" s="182">
        <v>0.59</v>
      </c>
      <c r="Q34" s="182">
        <v>1.48</v>
      </c>
      <c r="R34" s="182">
        <v>2.2999999999999998</v>
      </c>
      <c r="S34" s="182">
        <v>3.89</v>
      </c>
      <c r="T34" s="182">
        <v>10.52</v>
      </c>
      <c r="U34" s="182">
        <v>23.91</v>
      </c>
      <c r="V34" s="264"/>
      <c r="W34" s="266"/>
      <c r="X34" s="267"/>
      <c r="Y34" s="268"/>
      <c r="Z34" s="270"/>
      <c r="AA34" s="182">
        <v>0.59</v>
      </c>
      <c r="AB34" s="182">
        <v>1.48</v>
      </c>
      <c r="AC34" s="182">
        <v>2.2999999999999998</v>
      </c>
      <c r="AD34" s="182">
        <v>3.89</v>
      </c>
      <c r="AE34" s="182">
        <v>10.52</v>
      </c>
      <c r="AF34" s="182">
        <v>23.91</v>
      </c>
      <c r="AG34" s="281"/>
    </row>
    <row r="35" spans="1:33" s="183" customFormat="1" ht="14.65" customHeight="1" x14ac:dyDescent="0.25">
      <c r="A35" s="264"/>
      <c r="B35" s="266"/>
      <c r="C35" s="267"/>
      <c r="D35" s="268"/>
      <c r="E35" s="270">
        <v>2</v>
      </c>
      <c r="F35" s="182">
        <v>2.84</v>
      </c>
      <c r="G35" s="182">
        <v>6.89</v>
      </c>
      <c r="H35" s="182">
        <v>11.47</v>
      </c>
      <c r="I35" s="182">
        <v>31.55</v>
      </c>
      <c r="J35" s="182">
        <v>71.69</v>
      </c>
      <c r="K35" s="264"/>
      <c r="L35" s="266"/>
      <c r="M35" s="267"/>
      <c r="N35" s="268"/>
      <c r="O35" s="270">
        <v>2</v>
      </c>
      <c r="P35" s="182">
        <v>1.1000000000000001</v>
      </c>
      <c r="Q35" s="182">
        <v>2.84</v>
      </c>
      <c r="R35" s="182">
        <v>6.89</v>
      </c>
      <c r="S35" s="182">
        <v>11.47</v>
      </c>
      <c r="T35" s="182">
        <v>31.55</v>
      </c>
      <c r="U35" s="182">
        <v>71.69</v>
      </c>
      <c r="V35" s="264"/>
      <c r="W35" s="266"/>
      <c r="X35" s="267"/>
      <c r="Y35" s="268"/>
      <c r="Z35" s="270">
        <v>2</v>
      </c>
      <c r="AA35" s="182">
        <v>1.1000000000000001</v>
      </c>
      <c r="AB35" s="182">
        <v>2.84</v>
      </c>
      <c r="AC35" s="182">
        <v>6.89</v>
      </c>
      <c r="AD35" s="182">
        <v>11.47</v>
      </c>
      <c r="AE35" s="182">
        <v>31.55</v>
      </c>
      <c r="AF35" s="182">
        <v>71.69</v>
      </c>
      <c r="AG35" s="281"/>
    </row>
    <row r="36" spans="1:33" s="183" customFormat="1" ht="14.65" customHeight="1" x14ac:dyDescent="0.25">
      <c r="A36" s="264"/>
      <c r="B36" s="266"/>
      <c r="C36" s="267"/>
      <c r="D36" s="268"/>
      <c r="E36" s="270"/>
      <c r="F36" s="182">
        <v>1.85</v>
      </c>
      <c r="G36" s="182">
        <v>2.75</v>
      </c>
      <c r="H36" s="182">
        <v>4.59</v>
      </c>
      <c r="I36" s="182">
        <v>12.63</v>
      </c>
      <c r="J36" s="182">
        <v>28.69</v>
      </c>
      <c r="K36" s="264"/>
      <c r="L36" s="266"/>
      <c r="M36" s="267"/>
      <c r="N36" s="268"/>
      <c r="O36" s="270"/>
      <c r="P36" s="182">
        <v>0.71</v>
      </c>
      <c r="Q36" s="182">
        <v>1.85</v>
      </c>
      <c r="R36" s="182">
        <v>2.75</v>
      </c>
      <c r="S36" s="182">
        <v>4.59</v>
      </c>
      <c r="T36" s="182">
        <v>12.63</v>
      </c>
      <c r="U36" s="182">
        <v>28.69</v>
      </c>
      <c r="V36" s="264"/>
      <c r="W36" s="266"/>
      <c r="X36" s="267"/>
      <c r="Y36" s="268"/>
      <c r="Z36" s="270"/>
      <c r="AA36" s="182">
        <v>0.71</v>
      </c>
      <c r="AB36" s="182">
        <v>1.85</v>
      </c>
      <c r="AC36" s="182">
        <v>2.75</v>
      </c>
      <c r="AD36" s="182">
        <v>4.59</v>
      </c>
      <c r="AE36" s="182">
        <v>12.63</v>
      </c>
      <c r="AF36" s="182">
        <v>28.69</v>
      </c>
      <c r="AG36" s="281"/>
    </row>
    <row r="37" spans="1:33" s="183" customFormat="1" ht="14.65" customHeight="1" x14ac:dyDescent="0.25">
      <c r="A37" s="264"/>
      <c r="B37" s="266"/>
      <c r="C37" s="267"/>
      <c r="D37" s="268"/>
      <c r="E37" s="270">
        <v>3</v>
      </c>
      <c r="F37" s="182">
        <v>3.85</v>
      </c>
      <c r="G37" s="182">
        <v>8.26</v>
      </c>
      <c r="H37" s="182">
        <v>13.55</v>
      </c>
      <c r="I37" s="182">
        <v>37.85</v>
      </c>
      <c r="J37" s="182">
        <v>86.03</v>
      </c>
      <c r="K37" s="264"/>
      <c r="L37" s="266"/>
      <c r="M37" s="267"/>
      <c r="N37" s="268"/>
      <c r="O37" s="270">
        <v>3</v>
      </c>
      <c r="P37" s="182">
        <v>1.35</v>
      </c>
      <c r="Q37" s="182">
        <v>3.85</v>
      </c>
      <c r="R37" s="182">
        <v>8.26</v>
      </c>
      <c r="S37" s="182">
        <v>13.55</v>
      </c>
      <c r="T37" s="182">
        <v>37.85</v>
      </c>
      <c r="U37" s="182">
        <v>86.03</v>
      </c>
      <c r="V37" s="264"/>
      <c r="W37" s="266"/>
      <c r="X37" s="267"/>
      <c r="Y37" s="268"/>
      <c r="Z37" s="270">
        <v>3</v>
      </c>
      <c r="AA37" s="182">
        <v>1.35</v>
      </c>
      <c r="AB37" s="182">
        <v>3.85</v>
      </c>
      <c r="AC37" s="182">
        <v>8.26</v>
      </c>
      <c r="AD37" s="182">
        <v>13.55</v>
      </c>
      <c r="AE37" s="182">
        <v>37.85</v>
      </c>
      <c r="AF37" s="182">
        <v>86.03</v>
      </c>
      <c r="AG37" s="281"/>
    </row>
    <row r="38" spans="1:33" s="183" customFormat="1" ht="14.65" customHeight="1" x14ac:dyDescent="0.25">
      <c r="A38" s="264"/>
      <c r="B38" s="266"/>
      <c r="C38" s="267"/>
      <c r="D38" s="268"/>
      <c r="E38" s="270"/>
      <c r="F38" s="182">
        <v>2.5</v>
      </c>
      <c r="G38" s="182">
        <v>3.3</v>
      </c>
      <c r="H38" s="182">
        <v>5.42</v>
      </c>
      <c r="I38" s="182">
        <v>15.15</v>
      </c>
      <c r="J38" s="182">
        <v>34.43</v>
      </c>
      <c r="K38" s="264"/>
      <c r="L38" s="266"/>
      <c r="M38" s="267"/>
      <c r="N38" s="268"/>
      <c r="O38" s="270"/>
      <c r="P38" s="182">
        <v>0.88</v>
      </c>
      <c r="Q38" s="182">
        <v>2.5</v>
      </c>
      <c r="R38" s="182">
        <v>3.3</v>
      </c>
      <c r="S38" s="182">
        <v>5.42</v>
      </c>
      <c r="T38" s="182">
        <v>15.15</v>
      </c>
      <c r="U38" s="182">
        <v>34.43</v>
      </c>
      <c r="V38" s="264"/>
      <c r="W38" s="266"/>
      <c r="X38" s="267"/>
      <c r="Y38" s="268"/>
      <c r="Z38" s="270"/>
      <c r="AA38" s="182">
        <v>0.88</v>
      </c>
      <c r="AB38" s="182">
        <v>2.5</v>
      </c>
      <c r="AC38" s="182">
        <v>3.3</v>
      </c>
      <c r="AD38" s="182">
        <v>5.42</v>
      </c>
      <c r="AE38" s="182">
        <v>15.15</v>
      </c>
      <c r="AF38" s="182">
        <v>34.43</v>
      </c>
      <c r="AG38" s="281"/>
    </row>
    <row r="39" spans="1:33" s="183" customFormat="1" ht="14.65" customHeight="1" x14ac:dyDescent="0.25">
      <c r="A39" s="264"/>
      <c r="B39" s="266"/>
      <c r="C39" s="267"/>
      <c r="D39" s="268"/>
      <c r="E39" s="270">
        <v>4</v>
      </c>
      <c r="F39" s="182">
        <v>5.22</v>
      </c>
      <c r="G39" s="182">
        <v>12.47</v>
      </c>
      <c r="H39" s="182">
        <v>20.77</v>
      </c>
      <c r="I39" s="182">
        <v>45.42</v>
      </c>
      <c r="J39" s="182">
        <v>103.23</v>
      </c>
      <c r="K39" s="264"/>
      <c r="L39" s="266"/>
      <c r="M39" s="267"/>
      <c r="N39" s="268"/>
      <c r="O39" s="270">
        <v>4</v>
      </c>
      <c r="P39" s="182">
        <v>1.71</v>
      </c>
      <c r="Q39" s="182">
        <v>5.22</v>
      </c>
      <c r="R39" s="182">
        <v>12.47</v>
      </c>
      <c r="S39" s="182">
        <v>20.77</v>
      </c>
      <c r="T39" s="182">
        <v>45.42</v>
      </c>
      <c r="U39" s="182">
        <v>103.23</v>
      </c>
      <c r="V39" s="264"/>
      <c r="W39" s="266"/>
      <c r="X39" s="267"/>
      <c r="Y39" s="268"/>
      <c r="Z39" s="270">
        <v>4</v>
      </c>
      <c r="AA39" s="182">
        <v>1.71</v>
      </c>
      <c r="AB39" s="182">
        <v>5.22</v>
      </c>
      <c r="AC39" s="182">
        <v>12.47</v>
      </c>
      <c r="AD39" s="182">
        <v>20.77</v>
      </c>
      <c r="AE39" s="182">
        <v>45.42</v>
      </c>
      <c r="AF39" s="182">
        <v>103.23</v>
      </c>
      <c r="AG39" s="281"/>
    </row>
    <row r="40" spans="1:33" s="183" customFormat="1" ht="14.65" customHeight="1" x14ac:dyDescent="0.25">
      <c r="A40" s="264"/>
      <c r="B40" s="266"/>
      <c r="C40" s="267"/>
      <c r="D40" s="268"/>
      <c r="E40" s="270"/>
      <c r="F40" s="182">
        <v>3.39</v>
      </c>
      <c r="G40" s="182">
        <v>8.1</v>
      </c>
      <c r="H40" s="182">
        <v>13.5</v>
      </c>
      <c r="I40" s="182">
        <v>18.170000000000002</v>
      </c>
      <c r="J40" s="182">
        <v>41.31</v>
      </c>
      <c r="K40" s="264"/>
      <c r="L40" s="266"/>
      <c r="M40" s="267"/>
      <c r="N40" s="268"/>
      <c r="O40" s="270"/>
      <c r="P40" s="182">
        <v>1.06</v>
      </c>
      <c r="Q40" s="182">
        <v>3.39</v>
      </c>
      <c r="R40" s="182">
        <v>8.1</v>
      </c>
      <c r="S40" s="182">
        <v>13.5</v>
      </c>
      <c r="T40" s="182">
        <v>18.170000000000002</v>
      </c>
      <c r="U40" s="182">
        <v>41.31</v>
      </c>
      <c r="V40" s="264"/>
      <c r="W40" s="266"/>
      <c r="X40" s="267"/>
      <c r="Y40" s="268"/>
      <c r="Z40" s="270"/>
      <c r="AA40" s="182">
        <v>1.06</v>
      </c>
      <c r="AB40" s="182">
        <v>3.39</v>
      </c>
      <c r="AC40" s="182">
        <v>8.1</v>
      </c>
      <c r="AD40" s="182">
        <v>13.5</v>
      </c>
      <c r="AE40" s="182">
        <v>18.170000000000002</v>
      </c>
      <c r="AF40" s="182">
        <v>41.31</v>
      </c>
      <c r="AG40" s="281"/>
    </row>
    <row r="41" spans="1:33" s="183" customFormat="1" x14ac:dyDescent="0.25">
      <c r="A41" s="264"/>
      <c r="B41" s="266"/>
      <c r="C41" s="267"/>
      <c r="D41" s="268"/>
      <c r="E41" s="270">
        <v>5</v>
      </c>
      <c r="F41" s="182">
        <v>6.59</v>
      </c>
      <c r="G41" s="182">
        <v>14.96</v>
      </c>
      <c r="H41" s="182">
        <v>33.24</v>
      </c>
      <c r="I41" s="182"/>
      <c r="J41" s="182"/>
      <c r="K41" s="264"/>
      <c r="L41" s="266"/>
      <c r="M41" s="267"/>
      <c r="N41" s="268"/>
      <c r="O41" s="270">
        <v>5</v>
      </c>
      <c r="P41" s="187"/>
      <c r="Q41" s="182">
        <v>6.59</v>
      </c>
      <c r="R41" s="182">
        <v>14.96</v>
      </c>
      <c r="S41" s="182">
        <v>33.24</v>
      </c>
      <c r="T41" s="182"/>
      <c r="U41" s="182"/>
      <c r="V41" s="264"/>
      <c r="W41" s="266"/>
      <c r="X41" s="267"/>
      <c r="Y41" s="268"/>
      <c r="Z41" s="270">
        <v>5</v>
      </c>
      <c r="AA41" s="187"/>
      <c r="AB41" s="182">
        <v>6.59</v>
      </c>
      <c r="AC41" s="182">
        <v>14.96</v>
      </c>
      <c r="AD41" s="182">
        <v>33.24</v>
      </c>
      <c r="AE41" s="182"/>
      <c r="AF41" s="182"/>
      <c r="AG41" s="281"/>
    </row>
    <row r="42" spans="1:33" s="183" customFormat="1" ht="14.65" customHeight="1" x14ac:dyDescent="0.25">
      <c r="A42" s="263"/>
      <c r="B42" s="266"/>
      <c r="C42" s="267"/>
      <c r="D42" s="268"/>
      <c r="E42" s="270"/>
      <c r="F42" s="182">
        <v>4.28</v>
      </c>
      <c r="G42" s="182">
        <v>9.7200000000000006</v>
      </c>
      <c r="H42" s="182">
        <v>21.6</v>
      </c>
      <c r="I42" s="182"/>
      <c r="J42" s="182"/>
      <c r="K42" s="263"/>
      <c r="L42" s="266"/>
      <c r="M42" s="267"/>
      <c r="N42" s="268"/>
      <c r="O42" s="270"/>
      <c r="P42" s="186"/>
      <c r="Q42" s="182">
        <v>4.28</v>
      </c>
      <c r="R42" s="182">
        <v>9.7200000000000006</v>
      </c>
      <c r="S42" s="182">
        <v>21.6</v>
      </c>
      <c r="T42" s="182"/>
      <c r="U42" s="182"/>
      <c r="V42" s="263"/>
      <c r="W42" s="266"/>
      <c r="X42" s="267"/>
      <c r="Y42" s="268"/>
      <c r="Z42" s="270"/>
      <c r="AA42" s="186"/>
      <c r="AB42" s="182">
        <v>4.28</v>
      </c>
      <c r="AC42" s="182">
        <v>9.7200000000000006</v>
      </c>
      <c r="AD42" s="182">
        <v>21.6</v>
      </c>
      <c r="AE42" s="182"/>
      <c r="AF42" s="182"/>
      <c r="AG42" s="282"/>
    </row>
    <row r="43" spans="1:33" s="183" customFormat="1" ht="14.65" customHeight="1" x14ac:dyDescent="0.25">
      <c r="A43" s="264" t="s">
        <v>46</v>
      </c>
      <c r="B43" s="272" t="s">
        <v>289</v>
      </c>
      <c r="C43" s="267" t="s">
        <v>30</v>
      </c>
      <c r="D43" s="268" t="s">
        <v>32</v>
      </c>
      <c r="E43" s="268">
        <v>1</v>
      </c>
      <c r="F43" s="182">
        <v>7.01</v>
      </c>
      <c r="G43" s="182">
        <v>8.51</v>
      </c>
      <c r="H43" s="182">
        <v>14.19</v>
      </c>
      <c r="I43" s="182">
        <v>46.01</v>
      </c>
      <c r="J43" s="182">
        <v>83.65</v>
      </c>
      <c r="K43" s="264" t="s">
        <v>46</v>
      </c>
      <c r="L43" s="272" t="s">
        <v>289</v>
      </c>
      <c r="M43" s="267" t="s">
        <v>30</v>
      </c>
      <c r="N43" s="268" t="s">
        <v>32</v>
      </c>
      <c r="O43" s="268">
        <v>1</v>
      </c>
      <c r="P43" s="182">
        <v>4.12</v>
      </c>
      <c r="Q43" s="182">
        <v>7.01</v>
      </c>
      <c r="R43" s="182">
        <v>8.51</v>
      </c>
      <c r="S43" s="182">
        <v>14.19</v>
      </c>
      <c r="T43" s="182">
        <v>46.01</v>
      </c>
      <c r="U43" s="182">
        <v>83.65</v>
      </c>
      <c r="V43" s="264" t="s">
        <v>46</v>
      </c>
      <c r="W43" s="272" t="s">
        <v>289</v>
      </c>
      <c r="X43" s="267" t="s">
        <v>30</v>
      </c>
      <c r="Y43" s="268" t="s">
        <v>32</v>
      </c>
      <c r="Z43" s="268">
        <v>1</v>
      </c>
      <c r="AA43" s="182">
        <v>4.12</v>
      </c>
      <c r="AB43" s="182">
        <v>7.01</v>
      </c>
      <c r="AC43" s="182">
        <v>8.51</v>
      </c>
      <c r="AD43" s="182">
        <v>14.19</v>
      </c>
      <c r="AE43" s="182">
        <v>46.01</v>
      </c>
      <c r="AF43" s="182">
        <v>83.65</v>
      </c>
      <c r="AG43" s="278" t="s">
        <v>330</v>
      </c>
    </row>
    <row r="44" spans="1:33" s="183" customFormat="1" ht="14.65" customHeight="1" x14ac:dyDescent="0.25">
      <c r="A44" s="264"/>
      <c r="B44" s="272"/>
      <c r="C44" s="267"/>
      <c r="D44" s="268"/>
      <c r="E44" s="273"/>
      <c r="F44" s="182">
        <v>7.01</v>
      </c>
      <c r="G44" s="182">
        <v>8.51</v>
      </c>
      <c r="H44" s="182">
        <v>14.19</v>
      </c>
      <c r="I44" s="182">
        <v>46.01</v>
      </c>
      <c r="J44" s="182">
        <v>83.65</v>
      </c>
      <c r="K44" s="264"/>
      <c r="L44" s="272"/>
      <c r="M44" s="267"/>
      <c r="N44" s="268"/>
      <c r="O44" s="273"/>
      <c r="P44" s="182">
        <v>4.12</v>
      </c>
      <c r="Q44" s="182">
        <v>7.01</v>
      </c>
      <c r="R44" s="182">
        <v>8.51</v>
      </c>
      <c r="S44" s="182">
        <v>14.19</v>
      </c>
      <c r="T44" s="182">
        <v>46.01</v>
      </c>
      <c r="U44" s="182">
        <v>83.65</v>
      </c>
      <c r="V44" s="264"/>
      <c r="W44" s="272"/>
      <c r="X44" s="267"/>
      <c r="Y44" s="268"/>
      <c r="Z44" s="273"/>
      <c r="AA44" s="182">
        <v>4.12</v>
      </c>
      <c r="AB44" s="182">
        <v>7.01</v>
      </c>
      <c r="AC44" s="182">
        <v>8.51</v>
      </c>
      <c r="AD44" s="182">
        <v>14.19</v>
      </c>
      <c r="AE44" s="182">
        <v>46.01</v>
      </c>
      <c r="AF44" s="182">
        <v>83.65</v>
      </c>
      <c r="AG44" s="281"/>
    </row>
    <row r="45" spans="1:33" s="183" customFormat="1" ht="14.65" customHeight="1" x14ac:dyDescent="0.25">
      <c r="A45" s="264"/>
      <c r="B45" s="266"/>
      <c r="C45" s="267"/>
      <c r="D45" s="268"/>
      <c r="E45" s="270">
        <v>2</v>
      </c>
      <c r="F45" s="182">
        <v>8.42</v>
      </c>
      <c r="G45" s="182">
        <v>10.039999999999999</v>
      </c>
      <c r="H45" s="182">
        <v>16.73</v>
      </c>
      <c r="I45" s="182">
        <v>55.21</v>
      </c>
      <c r="J45" s="182">
        <v>100.38</v>
      </c>
      <c r="K45" s="264"/>
      <c r="L45" s="266"/>
      <c r="M45" s="267"/>
      <c r="N45" s="268"/>
      <c r="O45" s="270">
        <v>2</v>
      </c>
      <c r="P45" s="182">
        <v>4.95</v>
      </c>
      <c r="Q45" s="182">
        <v>8.42</v>
      </c>
      <c r="R45" s="182">
        <v>10.039999999999999</v>
      </c>
      <c r="S45" s="182">
        <v>16.73</v>
      </c>
      <c r="T45" s="182">
        <v>55.21</v>
      </c>
      <c r="U45" s="182">
        <v>100.38</v>
      </c>
      <c r="V45" s="264"/>
      <c r="W45" s="266"/>
      <c r="X45" s="267"/>
      <c r="Y45" s="268"/>
      <c r="Z45" s="270">
        <v>2</v>
      </c>
      <c r="AA45" s="182">
        <v>4.95</v>
      </c>
      <c r="AB45" s="182">
        <v>8.42</v>
      </c>
      <c r="AC45" s="182">
        <v>10.039999999999999</v>
      </c>
      <c r="AD45" s="182">
        <v>16.73</v>
      </c>
      <c r="AE45" s="182">
        <v>55.21</v>
      </c>
      <c r="AF45" s="182">
        <v>100.38</v>
      </c>
      <c r="AG45" s="281"/>
    </row>
    <row r="46" spans="1:33" s="183" customFormat="1" ht="14.65" customHeight="1" x14ac:dyDescent="0.25">
      <c r="A46" s="264"/>
      <c r="B46" s="266"/>
      <c r="C46" s="267"/>
      <c r="D46" s="268"/>
      <c r="E46" s="270"/>
      <c r="F46" s="182">
        <v>8.42</v>
      </c>
      <c r="G46" s="182">
        <v>10.039999999999999</v>
      </c>
      <c r="H46" s="182">
        <v>16.73</v>
      </c>
      <c r="I46" s="182">
        <v>55.21</v>
      </c>
      <c r="J46" s="182">
        <v>100.38</v>
      </c>
      <c r="K46" s="264"/>
      <c r="L46" s="266"/>
      <c r="M46" s="267"/>
      <c r="N46" s="268"/>
      <c r="O46" s="270"/>
      <c r="P46" s="182">
        <v>4.95</v>
      </c>
      <c r="Q46" s="182">
        <v>8.42</v>
      </c>
      <c r="R46" s="182">
        <v>10.039999999999999</v>
      </c>
      <c r="S46" s="182">
        <v>16.73</v>
      </c>
      <c r="T46" s="182">
        <v>55.21</v>
      </c>
      <c r="U46" s="182">
        <v>100.38</v>
      </c>
      <c r="V46" s="264"/>
      <c r="W46" s="266"/>
      <c r="X46" s="267"/>
      <c r="Y46" s="268"/>
      <c r="Z46" s="270"/>
      <c r="AA46" s="182">
        <v>4.95</v>
      </c>
      <c r="AB46" s="182">
        <v>8.42</v>
      </c>
      <c r="AC46" s="182">
        <v>10.039999999999999</v>
      </c>
      <c r="AD46" s="182">
        <v>16.73</v>
      </c>
      <c r="AE46" s="182">
        <v>55.21</v>
      </c>
      <c r="AF46" s="182">
        <v>100.38</v>
      </c>
      <c r="AG46" s="281"/>
    </row>
    <row r="47" spans="1:33" s="183" customFormat="1" ht="14.65" customHeight="1" x14ac:dyDescent="0.25">
      <c r="A47" s="264"/>
      <c r="B47" s="266"/>
      <c r="C47" s="267"/>
      <c r="D47" s="268"/>
      <c r="E47" s="270">
        <v>3</v>
      </c>
      <c r="F47" s="182">
        <v>10.1</v>
      </c>
      <c r="G47" s="182">
        <v>12.04</v>
      </c>
      <c r="H47" s="182">
        <v>23.72</v>
      </c>
      <c r="I47" s="182">
        <v>66.25</v>
      </c>
      <c r="J47" s="182">
        <v>120.46</v>
      </c>
      <c r="K47" s="264"/>
      <c r="L47" s="266"/>
      <c r="M47" s="267"/>
      <c r="N47" s="268"/>
      <c r="O47" s="270">
        <v>3</v>
      </c>
      <c r="P47" s="182">
        <v>5.94</v>
      </c>
      <c r="Q47" s="182">
        <v>10.1</v>
      </c>
      <c r="R47" s="182">
        <v>12.04</v>
      </c>
      <c r="S47" s="182">
        <v>23.72</v>
      </c>
      <c r="T47" s="182">
        <v>66.25</v>
      </c>
      <c r="U47" s="182">
        <v>120.46</v>
      </c>
      <c r="V47" s="264"/>
      <c r="W47" s="266"/>
      <c r="X47" s="267"/>
      <c r="Y47" s="268"/>
      <c r="Z47" s="270">
        <v>3</v>
      </c>
      <c r="AA47" s="182">
        <v>5.94</v>
      </c>
      <c r="AB47" s="182">
        <v>10.1</v>
      </c>
      <c r="AC47" s="182">
        <v>12.04</v>
      </c>
      <c r="AD47" s="182">
        <v>23.72</v>
      </c>
      <c r="AE47" s="182">
        <v>66.25</v>
      </c>
      <c r="AF47" s="182">
        <v>120.46</v>
      </c>
      <c r="AG47" s="281"/>
    </row>
    <row r="48" spans="1:33" s="183" customFormat="1" ht="14.65" customHeight="1" x14ac:dyDescent="0.25">
      <c r="A48" s="264"/>
      <c r="B48" s="266"/>
      <c r="C48" s="267"/>
      <c r="D48" s="268"/>
      <c r="E48" s="270"/>
      <c r="F48" s="182">
        <v>10.1</v>
      </c>
      <c r="G48" s="182">
        <v>12.04</v>
      </c>
      <c r="H48" s="182">
        <v>23.72</v>
      </c>
      <c r="I48" s="182">
        <v>66.25</v>
      </c>
      <c r="J48" s="182">
        <v>120.46</v>
      </c>
      <c r="K48" s="264"/>
      <c r="L48" s="266"/>
      <c r="M48" s="267"/>
      <c r="N48" s="268"/>
      <c r="O48" s="270"/>
      <c r="P48" s="182">
        <v>5.94</v>
      </c>
      <c r="Q48" s="182">
        <v>10.1</v>
      </c>
      <c r="R48" s="182">
        <v>12.04</v>
      </c>
      <c r="S48" s="182">
        <v>23.72</v>
      </c>
      <c r="T48" s="182">
        <v>66.25</v>
      </c>
      <c r="U48" s="182">
        <v>120.46</v>
      </c>
      <c r="V48" s="264"/>
      <c r="W48" s="266"/>
      <c r="X48" s="267"/>
      <c r="Y48" s="268"/>
      <c r="Z48" s="270"/>
      <c r="AA48" s="182">
        <v>5.94</v>
      </c>
      <c r="AB48" s="182">
        <v>10.1</v>
      </c>
      <c r="AC48" s="182">
        <v>12.04</v>
      </c>
      <c r="AD48" s="182">
        <v>23.72</v>
      </c>
      <c r="AE48" s="182">
        <v>66.25</v>
      </c>
      <c r="AF48" s="182">
        <v>120.46</v>
      </c>
      <c r="AG48" s="281"/>
    </row>
    <row r="49" spans="1:33" s="183" customFormat="1" ht="14.65" customHeight="1" x14ac:dyDescent="0.25">
      <c r="A49" s="264"/>
      <c r="B49" s="266"/>
      <c r="C49" s="267"/>
      <c r="D49" s="268"/>
      <c r="E49" s="270">
        <v>4</v>
      </c>
      <c r="F49" s="182">
        <v>12.12</v>
      </c>
      <c r="G49" s="182">
        <v>18.18</v>
      </c>
      <c r="H49" s="182">
        <v>30.3</v>
      </c>
      <c r="I49" s="182">
        <v>79.5</v>
      </c>
      <c r="J49" s="182">
        <v>144.55000000000001</v>
      </c>
      <c r="K49" s="264"/>
      <c r="L49" s="266"/>
      <c r="M49" s="267"/>
      <c r="N49" s="268"/>
      <c r="O49" s="270">
        <v>4</v>
      </c>
      <c r="P49" s="182">
        <v>7.13</v>
      </c>
      <c r="Q49" s="182">
        <v>12.12</v>
      </c>
      <c r="R49" s="182">
        <v>18.18</v>
      </c>
      <c r="S49" s="182">
        <v>30.3</v>
      </c>
      <c r="T49" s="182">
        <v>79.5</v>
      </c>
      <c r="U49" s="182">
        <v>144.55000000000001</v>
      </c>
      <c r="V49" s="264"/>
      <c r="W49" s="266"/>
      <c r="X49" s="267"/>
      <c r="Y49" s="268"/>
      <c r="Z49" s="270">
        <v>4</v>
      </c>
      <c r="AA49" s="182">
        <v>7.13</v>
      </c>
      <c r="AB49" s="182">
        <v>12.12</v>
      </c>
      <c r="AC49" s="182">
        <v>18.18</v>
      </c>
      <c r="AD49" s="182">
        <v>30.3</v>
      </c>
      <c r="AE49" s="182">
        <v>79.5</v>
      </c>
      <c r="AF49" s="182">
        <v>144.55000000000001</v>
      </c>
      <c r="AG49" s="281"/>
    </row>
    <row r="50" spans="1:33" s="183" customFormat="1" ht="14.65" customHeight="1" x14ac:dyDescent="0.25">
      <c r="A50" s="264"/>
      <c r="B50" s="266"/>
      <c r="C50" s="267"/>
      <c r="D50" s="268"/>
      <c r="E50" s="270"/>
      <c r="F50" s="182">
        <v>12.12</v>
      </c>
      <c r="G50" s="182">
        <v>18.18</v>
      </c>
      <c r="H50" s="182">
        <v>30.3</v>
      </c>
      <c r="I50" s="182">
        <v>79.5</v>
      </c>
      <c r="J50" s="182">
        <v>144.55000000000001</v>
      </c>
      <c r="K50" s="264"/>
      <c r="L50" s="266"/>
      <c r="M50" s="267"/>
      <c r="N50" s="268"/>
      <c r="O50" s="270"/>
      <c r="P50" s="182">
        <v>7.13</v>
      </c>
      <c r="Q50" s="182">
        <v>12.12</v>
      </c>
      <c r="R50" s="182">
        <v>18.18</v>
      </c>
      <c r="S50" s="182">
        <v>30.3</v>
      </c>
      <c r="T50" s="182">
        <v>79.5</v>
      </c>
      <c r="U50" s="182">
        <v>144.55000000000001</v>
      </c>
      <c r="V50" s="264"/>
      <c r="W50" s="266"/>
      <c r="X50" s="267"/>
      <c r="Y50" s="268"/>
      <c r="Z50" s="270"/>
      <c r="AA50" s="182">
        <v>7.13</v>
      </c>
      <c r="AB50" s="182">
        <v>12.12</v>
      </c>
      <c r="AC50" s="182">
        <v>18.18</v>
      </c>
      <c r="AD50" s="182">
        <v>30.3</v>
      </c>
      <c r="AE50" s="182">
        <v>79.5</v>
      </c>
      <c r="AF50" s="182">
        <v>144.55000000000001</v>
      </c>
      <c r="AG50" s="281"/>
    </row>
    <row r="51" spans="1:33" s="183" customFormat="1" x14ac:dyDescent="0.25">
      <c r="A51" s="264"/>
      <c r="B51" s="266"/>
      <c r="C51" s="267"/>
      <c r="D51" s="268"/>
      <c r="E51" s="270">
        <v>5</v>
      </c>
      <c r="F51" s="182">
        <v>14.54</v>
      </c>
      <c r="G51" s="182">
        <v>21.82</v>
      </c>
      <c r="H51" s="182">
        <v>39.14</v>
      </c>
      <c r="I51" s="182"/>
      <c r="J51" s="182"/>
      <c r="K51" s="264"/>
      <c r="L51" s="266"/>
      <c r="M51" s="267"/>
      <c r="N51" s="268"/>
      <c r="O51" s="270">
        <v>5</v>
      </c>
      <c r="P51" s="188"/>
      <c r="Q51" s="182">
        <v>14.54</v>
      </c>
      <c r="R51" s="182">
        <v>21.82</v>
      </c>
      <c r="S51" s="182">
        <v>39.14</v>
      </c>
      <c r="T51" s="182"/>
      <c r="U51" s="182"/>
      <c r="V51" s="264"/>
      <c r="W51" s="266"/>
      <c r="X51" s="267"/>
      <c r="Y51" s="268"/>
      <c r="Z51" s="270">
        <v>5</v>
      </c>
      <c r="AA51" s="188"/>
      <c r="AB51" s="182">
        <v>14.54</v>
      </c>
      <c r="AC51" s="182">
        <v>21.82</v>
      </c>
      <c r="AD51" s="182">
        <v>39.14</v>
      </c>
      <c r="AE51" s="182"/>
      <c r="AF51" s="182"/>
      <c r="AG51" s="281"/>
    </row>
    <row r="52" spans="1:33" s="183" customFormat="1" ht="25.5" customHeight="1" x14ac:dyDescent="0.25">
      <c r="A52" s="263"/>
      <c r="B52" s="266"/>
      <c r="C52" s="267"/>
      <c r="D52" s="268"/>
      <c r="E52" s="270"/>
      <c r="F52" s="182">
        <v>14.54</v>
      </c>
      <c r="G52" s="182">
        <v>21.82</v>
      </c>
      <c r="H52" s="182">
        <v>39.14</v>
      </c>
      <c r="I52" s="182"/>
      <c r="J52" s="182"/>
      <c r="K52" s="263"/>
      <c r="L52" s="266"/>
      <c r="M52" s="267"/>
      <c r="N52" s="268"/>
      <c r="O52" s="270"/>
      <c r="P52" s="189"/>
      <c r="Q52" s="182">
        <v>14.54</v>
      </c>
      <c r="R52" s="182">
        <v>21.82</v>
      </c>
      <c r="S52" s="182">
        <v>39.14</v>
      </c>
      <c r="T52" s="182"/>
      <c r="U52" s="182"/>
      <c r="V52" s="263"/>
      <c r="W52" s="266"/>
      <c r="X52" s="267"/>
      <c r="Y52" s="268"/>
      <c r="Z52" s="270"/>
      <c r="AA52" s="189"/>
      <c r="AB52" s="182">
        <v>14.54</v>
      </c>
      <c r="AC52" s="182">
        <v>21.82</v>
      </c>
      <c r="AD52" s="182">
        <v>39.14</v>
      </c>
      <c r="AE52" s="182"/>
      <c r="AF52" s="182"/>
      <c r="AG52" s="282"/>
    </row>
    <row r="53" spans="1:33" s="183" customFormat="1" ht="105.75" customHeight="1" x14ac:dyDescent="0.25">
      <c r="A53" s="190"/>
      <c r="B53" s="191"/>
      <c r="C53" s="190"/>
      <c r="D53" s="192"/>
      <c r="E53" s="193"/>
      <c r="F53" s="194"/>
      <c r="G53" s="194"/>
      <c r="H53" s="194"/>
      <c r="I53" s="194"/>
      <c r="J53" s="194"/>
      <c r="K53" s="190" t="s">
        <v>47</v>
      </c>
      <c r="L53" s="191" t="s">
        <v>290</v>
      </c>
      <c r="M53" s="190"/>
      <c r="N53" s="192"/>
      <c r="O53" s="193"/>
      <c r="P53" s="194"/>
      <c r="Q53" s="194"/>
      <c r="R53" s="194"/>
      <c r="S53" s="194"/>
      <c r="T53" s="194"/>
      <c r="U53" s="194"/>
      <c r="V53" s="190" t="s">
        <v>47</v>
      </c>
      <c r="W53" s="191" t="s">
        <v>290</v>
      </c>
      <c r="X53" s="190"/>
      <c r="Y53" s="192"/>
      <c r="Z53" s="193"/>
      <c r="AA53" s="194"/>
      <c r="AB53" s="194"/>
      <c r="AC53" s="194"/>
      <c r="AD53" s="194"/>
      <c r="AE53" s="194"/>
      <c r="AF53" s="194"/>
      <c r="AG53" s="194" t="s">
        <v>328</v>
      </c>
    </row>
    <row r="54" spans="1:33" ht="15.95" customHeight="1" x14ac:dyDescent="0.25">
      <c r="A54" s="195" t="s">
        <v>28</v>
      </c>
      <c r="B54" s="216" t="s">
        <v>29</v>
      </c>
      <c r="C54" s="209"/>
      <c r="D54" s="218"/>
      <c r="E54" s="218"/>
      <c r="F54" s="219"/>
      <c r="G54" s="219"/>
      <c r="H54" s="219"/>
      <c r="I54" s="219"/>
      <c r="J54" s="219"/>
      <c r="K54" s="195">
        <v>2</v>
      </c>
      <c r="L54" s="216" t="s">
        <v>29</v>
      </c>
      <c r="M54" s="217"/>
      <c r="N54" s="217"/>
      <c r="O54" s="217"/>
      <c r="P54" s="217"/>
      <c r="Q54" s="217"/>
      <c r="R54" s="217"/>
      <c r="S54" s="217"/>
      <c r="T54" s="217"/>
      <c r="U54" s="217"/>
      <c r="V54" s="195">
        <v>2</v>
      </c>
      <c r="W54" s="216" t="s">
        <v>29</v>
      </c>
      <c r="X54" s="217"/>
      <c r="Y54" s="217"/>
      <c r="Z54" s="217"/>
      <c r="AA54" s="217"/>
      <c r="AB54" s="217"/>
      <c r="AC54" s="217"/>
      <c r="AD54" s="217"/>
      <c r="AE54" s="217"/>
      <c r="AF54" s="217"/>
      <c r="AG54" s="210"/>
    </row>
    <row r="55" spans="1:33" ht="31.5" customHeight="1" x14ac:dyDescent="0.25">
      <c r="A55" s="250" t="s">
        <v>62</v>
      </c>
      <c r="B55" s="251" t="s">
        <v>277</v>
      </c>
      <c r="C55" s="250" t="s">
        <v>30</v>
      </c>
      <c r="D55" s="277" t="s">
        <v>31</v>
      </c>
      <c r="E55" s="210">
        <v>1</v>
      </c>
      <c r="F55" s="220">
        <v>7.99</v>
      </c>
      <c r="G55" s="220">
        <v>14.96</v>
      </c>
      <c r="H55" s="220">
        <v>27.85</v>
      </c>
      <c r="I55" s="220" t="s">
        <v>331</v>
      </c>
      <c r="J55" s="220">
        <v>44.7</v>
      </c>
      <c r="K55" s="250" t="s">
        <v>62</v>
      </c>
      <c r="L55" s="251" t="s">
        <v>277</v>
      </c>
      <c r="M55" s="250" t="s">
        <v>30</v>
      </c>
      <c r="N55" s="250" t="s">
        <v>31</v>
      </c>
      <c r="O55" s="210">
        <v>1</v>
      </c>
      <c r="P55" s="182">
        <v>2.04</v>
      </c>
      <c r="Q55" s="182">
        <v>4.59</v>
      </c>
      <c r="R55" s="182">
        <v>7.96</v>
      </c>
      <c r="S55" s="221">
        <v>18.05</v>
      </c>
      <c r="T55" s="182">
        <v>22.25</v>
      </c>
      <c r="U55" s="221">
        <v>28.92</v>
      </c>
      <c r="V55" s="250" t="s">
        <v>62</v>
      </c>
      <c r="W55" s="251" t="s">
        <v>277</v>
      </c>
      <c r="X55" s="250" t="s">
        <v>30</v>
      </c>
      <c r="Y55" s="250" t="s">
        <v>31</v>
      </c>
      <c r="Z55" s="210">
        <v>1</v>
      </c>
      <c r="AA55" s="182">
        <v>2.04</v>
      </c>
      <c r="AB55" s="182">
        <v>4.59</v>
      </c>
      <c r="AC55" s="182">
        <v>7.96</v>
      </c>
      <c r="AD55" s="221">
        <v>18.05</v>
      </c>
      <c r="AE55" s="182">
        <v>22.25</v>
      </c>
      <c r="AF55" s="221">
        <v>28.92</v>
      </c>
      <c r="AG55" s="278" t="s">
        <v>332</v>
      </c>
    </row>
    <row r="56" spans="1:33" ht="31.5" customHeight="1" x14ac:dyDescent="0.25">
      <c r="A56" s="250"/>
      <c r="B56" s="251"/>
      <c r="C56" s="250"/>
      <c r="D56" s="277"/>
      <c r="E56" s="210">
        <v>2</v>
      </c>
      <c r="F56" s="220">
        <v>9.01</v>
      </c>
      <c r="G56" s="220">
        <v>16.95</v>
      </c>
      <c r="H56" s="220">
        <v>31.46</v>
      </c>
      <c r="I56" s="220">
        <v>42.78</v>
      </c>
      <c r="J56" s="220">
        <v>54.83</v>
      </c>
      <c r="K56" s="250"/>
      <c r="L56" s="251"/>
      <c r="M56" s="250"/>
      <c r="N56" s="250"/>
      <c r="O56" s="210">
        <v>2</v>
      </c>
      <c r="P56" s="182">
        <v>2.4700000000000002</v>
      </c>
      <c r="Q56" s="182">
        <v>5.61</v>
      </c>
      <c r="R56" s="182">
        <v>9.9499999999999993</v>
      </c>
      <c r="S56" s="221">
        <v>21.66</v>
      </c>
      <c r="T56" s="182">
        <v>30.04</v>
      </c>
      <c r="U56" s="221">
        <v>39.049999999999997</v>
      </c>
      <c r="V56" s="250"/>
      <c r="W56" s="251"/>
      <c r="X56" s="250"/>
      <c r="Y56" s="250"/>
      <c r="Z56" s="210">
        <v>2</v>
      </c>
      <c r="AA56" s="182">
        <v>2.4700000000000002</v>
      </c>
      <c r="AB56" s="182">
        <v>5.61</v>
      </c>
      <c r="AC56" s="182">
        <v>9.9499999999999993</v>
      </c>
      <c r="AD56" s="221">
        <v>21.66</v>
      </c>
      <c r="AE56" s="182">
        <v>30.04</v>
      </c>
      <c r="AF56" s="221">
        <v>39.049999999999997</v>
      </c>
      <c r="AG56" s="281"/>
    </row>
    <row r="57" spans="1:33" ht="31.5" customHeight="1" x14ac:dyDescent="0.25">
      <c r="A57" s="250"/>
      <c r="B57" s="251"/>
      <c r="C57" s="250"/>
      <c r="D57" s="277"/>
      <c r="E57" s="210">
        <v>3</v>
      </c>
      <c r="F57" s="220">
        <v>10.029999999999999</v>
      </c>
      <c r="G57" s="220">
        <v>19.440000000000001</v>
      </c>
      <c r="H57" s="220">
        <v>35.799999999999997</v>
      </c>
      <c r="I57" s="220">
        <v>53.29</v>
      </c>
      <c r="J57" s="220">
        <v>68.5</v>
      </c>
      <c r="K57" s="250"/>
      <c r="L57" s="251"/>
      <c r="M57" s="250"/>
      <c r="N57" s="250"/>
      <c r="O57" s="210">
        <v>3</v>
      </c>
      <c r="P57" s="182">
        <v>2.86</v>
      </c>
      <c r="Q57" s="182">
        <v>6.63</v>
      </c>
      <c r="R57" s="182">
        <v>12.44</v>
      </c>
      <c r="S57" s="221">
        <v>26</v>
      </c>
      <c r="T57" s="182">
        <v>40.549999999999997</v>
      </c>
      <c r="U57" s="221">
        <v>52.72</v>
      </c>
      <c r="V57" s="250"/>
      <c r="W57" s="251"/>
      <c r="X57" s="250"/>
      <c r="Y57" s="250"/>
      <c r="Z57" s="210">
        <v>3</v>
      </c>
      <c r="AA57" s="182">
        <v>2.86</v>
      </c>
      <c r="AB57" s="182">
        <v>6.63</v>
      </c>
      <c r="AC57" s="182">
        <v>12.44</v>
      </c>
      <c r="AD57" s="221">
        <v>26</v>
      </c>
      <c r="AE57" s="182">
        <v>40.549999999999997</v>
      </c>
      <c r="AF57" s="221">
        <v>52.72</v>
      </c>
      <c r="AG57" s="281"/>
    </row>
    <row r="58" spans="1:33" ht="31.5" customHeight="1" x14ac:dyDescent="0.25">
      <c r="A58" s="250"/>
      <c r="B58" s="251"/>
      <c r="C58" s="250"/>
      <c r="D58" s="277"/>
      <c r="E58" s="210">
        <v>4</v>
      </c>
      <c r="F58" s="220">
        <v>11.39</v>
      </c>
      <c r="G58" s="220">
        <v>22.55</v>
      </c>
      <c r="H58" s="220">
        <v>40.630000000000003</v>
      </c>
      <c r="I58" s="220">
        <v>67.48</v>
      </c>
      <c r="J58" s="220">
        <v>86.94</v>
      </c>
      <c r="K58" s="250"/>
      <c r="L58" s="251"/>
      <c r="M58" s="250"/>
      <c r="N58" s="250"/>
      <c r="O58" s="210">
        <v>4</v>
      </c>
      <c r="P58" s="182">
        <v>3.54</v>
      </c>
      <c r="Q58" s="182">
        <v>7.99</v>
      </c>
      <c r="R58" s="182">
        <v>15.55</v>
      </c>
      <c r="S58" s="221">
        <v>20.83</v>
      </c>
      <c r="T58" s="182">
        <v>54.74</v>
      </c>
      <c r="U58" s="221">
        <v>71.16</v>
      </c>
      <c r="V58" s="250"/>
      <c r="W58" s="251"/>
      <c r="X58" s="250"/>
      <c r="Y58" s="250"/>
      <c r="Z58" s="210">
        <v>4</v>
      </c>
      <c r="AA58" s="182">
        <v>3.54</v>
      </c>
      <c r="AB58" s="182">
        <v>7.99</v>
      </c>
      <c r="AC58" s="182">
        <v>15.55</v>
      </c>
      <c r="AD58" s="221">
        <v>20.83</v>
      </c>
      <c r="AE58" s="182">
        <v>54.74</v>
      </c>
      <c r="AF58" s="221">
        <v>71.16</v>
      </c>
      <c r="AG58" s="281"/>
    </row>
    <row r="59" spans="1:33" ht="31.5" customHeight="1" x14ac:dyDescent="0.25">
      <c r="A59" s="250"/>
      <c r="B59" s="251"/>
      <c r="C59" s="250"/>
      <c r="D59" s="277"/>
      <c r="E59" s="210">
        <v>5</v>
      </c>
      <c r="F59" s="220">
        <v>13.01</v>
      </c>
      <c r="G59" s="220">
        <v>26.44</v>
      </c>
      <c r="H59" s="220">
        <v>45.85</v>
      </c>
      <c r="I59" s="220"/>
      <c r="J59" s="220"/>
      <c r="K59" s="250"/>
      <c r="L59" s="251"/>
      <c r="M59" s="250"/>
      <c r="N59" s="250"/>
      <c r="O59" s="210">
        <v>5</v>
      </c>
      <c r="P59" s="182"/>
      <c r="Q59" s="182">
        <v>9.61</v>
      </c>
      <c r="R59" s="182">
        <v>19.440000000000001</v>
      </c>
      <c r="S59" s="221">
        <v>26.05</v>
      </c>
      <c r="T59" s="182"/>
      <c r="U59" s="221"/>
      <c r="V59" s="250"/>
      <c r="W59" s="251"/>
      <c r="X59" s="250"/>
      <c r="Y59" s="250"/>
      <c r="Z59" s="210">
        <v>5</v>
      </c>
      <c r="AA59" s="182"/>
      <c r="AB59" s="182">
        <v>9.61</v>
      </c>
      <c r="AC59" s="182">
        <v>19.440000000000001</v>
      </c>
      <c r="AD59" s="221">
        <v>26.05</v>
      </c>
      <c r="AE59" s="182"/>
      <c r="AF59" s="221"/>
      <c r="AG59" s="282"/>
    </row>
    <row r="60" spans="1:33" ht="153" customHeight="1" x14ac:dyDescent="0.25">
      <c r="A60" s="197" t="s">
        <v>66</v>
      </c>
      <c r="B60" s="198" t="s">
        <v>278</v>
      </c>
      <c r="C60" s="182" t="s">
        <v>30</v>
      </c>
      <c r="D60" s="182" t="s">
        <v>32</v>
      </c>
      <c r="E60" s="210" t="s">
        <v>33</v>
      </c>
      <c r="F60" s="182">
        <v>7.54</v>
      </c>
      <c r="G60" s="182">
        <v>15</v>
      </c>
      <c r="H60" s="182">
        <v>22</v>
      </c>
      <c r="I60" s="182">
        <v>19.8</v>
      </c>
      <c r="J60" s="182">
        <v>29.7</v>
      </c>
      <c r="K60" s="197" t="s">
        <v>66</v>
      </c>
      <c r="L60" s="198" t="s">
        <v>278</v>
      </c>
      <c r="M60" s="217"/>
      <c r="N60" s="197" t="s">
        <v>32</v>
      </c>
      <c r="O60" s="210" t="s">
        <v>33</v>
      </c>
      <c r="P60" s="182">
        <v>1.72</v>
      </c>
      <c r="Q60" s="182">
        <v>7.54</v>
      </c>
      <c r="R60" s="182">
        <v>15</v>
      </c>
      <c r="S60" s="182">
        <v>22</v>
      </c>
      <c r="T60" s="182">
        <v>19.8</v>
      </c>
      <c r="U60" s="182">
        <v>29.7</v>
      </c>
      <c r="V60" s="197" t="s">
        <v>66</v>
      </c>
      <c r="W60" s="198" t="s">
        <v>278</v>
      </c>
      <c r="X60" s="217"/>
      <c r="Y60" s="197" t="s">
        <v>32</v>
      </c>
      <c r="Z60" s="210" t="s">
        <v>33</v>
      </c>
      <c r="AA60" s="182">
        <v>1.72</v>
      </c>
      <c r="AB60" s="182">
        <v>7.54</v>
      </c>
      <c r="AC60" s="182">
        <v>15</v>
      </c>
      <c r="AD60" s="182">
        <v>22</v>
      </c>
      <c r="AE60" s="182">
        <v>19.8</v>
      </c>
      <c r="AF60" s="182">
        <v>29.7</v>
      </c>
      <c r="AG60" s="182" t="s">
        <v>330</v>
      </c>
    </row>
    <row r="61" spans="1:33" ht="163.5" customHeight="1" x14ac:dyDescent="0.25">
      <c r="A61" s="197" t="s">
        <v>79</v>
      </c>
      <c r="B61" s="198" t="s">
        <v>291</v>
      </c>
      <c r="C61" s="182" t="s">
        <v>30</v>
      </c>
      <c r="D61" s="182" t="s">
        <v>32</v>
      </c>
      <c r="E61" s="210" t="s">
        <v>33</v>
      </c>
      <c r="F61" s="182">
        <v>0.35</v>
      </c>
      <c r="G61" s="182">
        <v>1.65</v>
      </c>
      <c r="H61" s="182">
        <v>2.2200000000000002</v>
      </c>
      <c r="I61" s="182">
        <v>2</v>
      </c>
      <c r="J61" s="182">
        <v>1.8</v>
      </c>
      <c r="K61" s="197" t="s">
        <v>78</v>
      </c>
      <c r="L61" s="198" t="s">
        <v>291</v>
      </c>
      <c r="M61" s="222"/>
      <c r="N61" s="197" t="s">
        <v>32</v>
      </c>
      <c r="O61" s="210" t="s">
        <v>33</v>
      </c>
      <c r="P61" s="182">
        <v>0.1</v>
      </c>
      <c r="Q61" s="182">
        <v>0.35</v>
      </c>
      <c r="R61" s="182">
        <v>1.65</v>
      </c>
      <c r="S61" s="182">
        <v>2.2200000000000002</v>
      </c>
      <c r="T61" s="182">
        <v>2</v>
      </c>
      <c r="U61" s="182">
        <v>1.8</v>
      </c>
      <c r="V61" s="197" t="s">
        <v>78</v>
      </c>
      <c r="W61" s="198" t="s">
        <v>291</v>
      </c>
      <c r="X61" s="222"/>
      <c r="Y61" s="197" t="s">
        <v>32</v>
      </c>
      <c r="Z61" s="210" t="s">
        <v>33</v>
      </c>
      <c r="AA61" s="182">
        <v>0.1</v>
      </c>
      <c r="AB61" s="182">
        <v>0.35</v>
      </c>
      <c r="AC61" s="182">
        <v>1.65</v>
      </c>
      <c r="AD61" s="182">
        <v>2.2200000000000002</v>
      </c>
      <c r="AE61" s="182">
        <v>2</v>
      </c>
      <c r="AF61" s="182">
        <v>1.8</v>
      </c>
      <c r="AG61" s="182" t="s">
        <v>330</v>
      </c>
    </row>
    <row r="62" spans="1:33" ht="154.5" customHeight="1" x14ac:dyDescent="0.25">
      <c r="A62" s="210" t="s">
        <v>78</v>
      </c>
      <c r="B62" s="223" t="s">
        <v>313</v>
      </c>
      <c r="C62" s="182" t="s">
        <v>30</v>
      </c>
      <c r="D62" s="182" t="s">
        <v>32</v>
      </c>
      <c r="E62" s="210" t="s">
        <v>33</v>
      </c>
      <c r="F62" s="182">
        <v>6.19</v>
      </c>
      <c r="G62" s="182">
        <v>14</v>
      </c>
      <c r="H62" s="182">
        <v>19.600000000000001</v>
      </c>
      <c r="I62" s="182">
        <v>25.48</v>
      </c>
      <c r="J62" s="182">
        <v>21.56</v>
      </c>
      <c r="K62" s="210" t="s">
        <v>79</v>
      </c>
      <c r="L62" s="223" t="s">
        <v>313</v>
      </c>
      <c r="M62" s="182" t="s">
        <v>30</v>
      </c>
      <c r="N62" s="182" t="s">
        <v>32</v>
      </c>
      <c r="O62" s="210" t="s">
        <v>33</v>
      </c>
      <c r="P62" s="182">
        <v>1.96</v>
      </c>
      <c r="Q62" s="182">
        <v>6.19</v>
      </c>
      <c r="R62" s="182">
        <v>14</v>
      </c>
      <c r="S62" s="182">
        <v>19.600000000000001</v>
      </c>
      <c r="T62" s="182">
        <v>25.48</v>
      </c>
      <c r="U62" s="182">
        <v>21.56</v>
      </c>
      <c r="V62" s="224" t="s">
        <v>79</v>
      </c>
      <c r="W62" s="225" t="s">
        <v>313</v>
      </c>
      <c r="X62" s="182" t="s">
        <v>30</v>
      </c>
      <c r="Y62" s="182" t="s">
        <v>32</v>
      </c>
      <c r="Z62" s="210" t="s">
        <v>33</v>
      </c>
      <c r="AA62" s="182">
        <v>1.96</v>
      </c>
      <c r="AB62" s="182">
        <v>6.19</v>
      </c>
      <c r="AC62" s="182">
        <v>14</v>
      </c>
      <c r="AD62" s="182">
        <v>19.600000000000001</v>
      </c>
      <c r="AE62" s="182">
        <v>25.48</v>
      </c>
      <c r="AF62" s="182">
        <v>21.56</v>
      </c>
      <c r="AG62" s="182" t="s">
        <v>330</v>
      </c>
    </row>
    <row r="63" spans="1:33" ht="165" x14ac:dyDescent="0.25">
      <c r="A63" s="197" t="s">
        <v>80</v>
      </c>
      <c r="B63" s="198" t="s">
        <v>280</v>
      </c>
      <c r="C63" s="182" t="s">
        <v>30</v>
      </c>
      <c r="D63" s="182" t="s">
        <v>32</v>
      </c>
      <c r="E63" s="210" t="s">
        <v>33</v>
      </c>
      <c r="F63" s="182">
        <v>0.6</v>
      </c>
      <c r="G63" s="182">
        <v>0.68</v>
      </c>
      <c r="H63" s="182">
        <v>0.77</v>
      </c>
      <c r="I63" s="182">
        <v>0.85</v>
      </c>
      <c r="J63" s="226">
        <v>1</v>
      </c>
      <c r="K63" s="197" t="s">
        <v>80</v>
      </c>
      <c r="L63" s="198" t="s">
        <v>280</v>
      </c>
      <c r="M63" s="227"/>
      <c r="N63" s="197" t="s">
        <v>32</v>
      </c>
      <c r="O63" s="210" t="s">
        <v>33</v>
      </c>
      <c r="P63" s="182">
        <v>0.51</v>
      </c>
      <c r="Q63" s="182">
        <v>0.6</v>
      </c>
      <c r="R63" s="182">
        <v>0.68</v>
      </c>
      <c r="S63" s="182">
        <v>0.77</v>
      </c>
      <c r="T63" s="182">
        <v>0.85</v>
      </c>
      <c r="U63" s="226">
        <v>1</v>
      </c>
      <c r="V63" s="197" t="s">
        <v>82</v>
      </c>
      <c r="W63" s="198" t="s">
        <v>280</v>
      </c>
      <c r="X63" s="227"/>
      <c r="Y63" s="197" t="s">
        <v>32</v>
      </c>
      <c r="Z63" s="210" t="s">
        <v>33</v>
      </c>
      <c r="AA63" s="182">
        <v>0.51</v>
      </c>
      <c r="AB63" s="182">
        <v>0.6</v>
      </c>
      <c r="AC63" s="182">
        <v>0.68</v>
      </c>
      <c r="AD63" s="182">
        <v>0.77</v>
      </c>
      <c r="AE63" s="182">
        <v>0.85</v>
      </c>
      <c r="AF63" s="226">
        <v>1</v>
      </c>
      <c r="AG63" s="182" t="s">
        <v>330</v>
      </c>
    </row>
    <row r="64" spans="1:33" ht="126" customHeight="1" x14ac:dyDescent="0.25">
      <c r="A64" s="197"/>
      <c r="B64" s="198"/>
      <c r="C64" s="182"/>
      <c r="D64" s="182"/>
      <c r="E64" s="210"/>
      <c r="F64" s="182"/>
      <c r="G64" s="182"/>
      <c r="H64" s="182"/>
      <c r="I64" s="182"/>
      <c r="J64" s="182"/>
      <c r="K64" s="197" t="s">
        <v>82</v>
      </c>
      <c r="L64" s="198" t="s">
        <v>279</v>
      </c>
      <c r="M64" s="227"/>
      <c r="N64" s="197"/>
      <c r="O64" s="210"/>
      <c r="P64" s="182"/>
      <c r="Q64" s="182"/>
      <c r="R64" s="182"/>
      <c r="S64" s="182"/>
      <c r="T64" s="182"/>
      <c r="U64" s="182"/>
      <c r="V64" s="197" t="s">
        <v>80</v>
      </c>
      <c r="W64" s="198" t="s">
        <v>279</v>
      </c>
      <c r="X64" s="227"/>
      <c r="Y64" s="197"/>
      <c r="Z64" s="210"/>
      <c r="AA64" s="182"/>
      <c r="AB64" s="182"/>
      <c r="AC64" s="182"/>
      <c r="AD64" s="182"/>
      <c r="AE64" s="182"/>
      <c r="AF64" s="182"/>
      <c r="AG64" s="220" t="s">
        <v>312</v>
      </c>
    </row>
    <row r="65" spans="1:33" ht="148.5" customHeight="1" x14ac:dyDescent="0.25">
      <c r="A65" s="197" t="s">
        <v>82</v>
      </c>
      <c r="B65" s="198" t="s">
        <v>292</v>
      </c>
      <c r="C65" s="182" t="s">
        <v>30</v>
      </c>
      <c r="D65" s="182" t="s">
        <v>32</v>
      </c>
      <c r="E65" s="210" t="s">
        <v>33</v>
      </c>
      <c r="F65" s="182">
        <v>0.6</v>
      </c>
      <c r="G65" s="182">
        <v>0.8</v>
      </c>
      <c r="H65" s="182">
        <v>1.1000000000000001</v>
      </c>
      <c r="I65" s="182">
        <v>1.7</v>
      </c>
      <c r="J65" s="182">
        <v>2</v>
      </c>
      <c r="K65" s="228" t="s">
        <v>84</v>
      </c>
      <c r="L65" s="198" t="s">
        <v>292</v>
      </c>
      <c r="M65" s="222"/>
      <c r="N65" s="197" t="s">
        <v>32</v>
      </c>
      <c r="O65" s="210" t="s">
        <v>33</v>
      </c>
      <c r="P65" s="182">
        <v>0.4</v>
      </c>
      <c r="Q65" s="182">
        <v>0.6</v>
      </c>
      <c r="R65" s="182">
        <v>0.8</v>
      </c>
      <c r="S65" s="182">
        <v>1.1000000000000001</v>
      </c>
      <c r="T65" s="182">
        <v>1.7</v>
      </c>
      <c r="U65" s="182">
        <v>2</v>
      </c>
      <c r="V65" s="228" t="s">
        <v>84</v>
      </c>
      <c r="W65" s="198" t="s">
        <v>292</v>
      </c>
      <c r="X65" s="222"/>
      <c r="Y65" s="197" t="s">
        <v>32</v>
      </c>
      <c r="Z65" s="210" t="s">
        <v>33</v>
      </c>
      <c r="AA65" s="182">
        <v>0.4</v>
      </c>
      <c r="AB65" s="182">
        <v>0.6</v>
      </c>
      <c r="AC65" s="182">
        <v>0.8</v>
      </c>
      <c r="AD65" s="182">
        <v>1.1000000000000001</v>
      </c>
      <c r="AE65" s="182">
        <v>1.7</v>
      </c>
      <c r="AF65" s="182">
        <v>2</v>
      </c>
      <c r="AG65" s="182" t="s">
        <v>330</v>
      </c>
    </row>
    <row r="66" spans="1:33" ht="148.5" customHeight="1" x14ac:dyDescent="0.25">
      <c r="A66" s="197" t="s">
        <v>84</v>
      </c>
      <c r="B66" s="198" t="s">
        <v>281</v>
      </c>
      <c r="C66" s="182" t="s">
        <v>30</v>
      </c>
      <c r="D66" s="182" t="s">
        <v>31</v>
      </c>
      <c r="E66" s="210" t="s">
        <v>33</v>
      </c>
      <c r="F66" s="182">
        <v>0.63</v>
      </c>
      <c r="G66" s="182">
        <v>0.85</v>
      </c>
      <c r="H66" s="182">
        <v>1.27</v>
      </c>
      <c r="I66" s="182">
        <v>1.7</v>
      </c>
      <c r="J66" s="182">
        <v>2</v>
      </c>
      <c r="K66" s="197" t="s">
        <v>86</v>
      </c>
      <c r="L66" s="198" t="s">
        <v>281</v>
      </c>
      <c r="M66" s="227"/>
      <c r="N66" s="197" t="s">
        <v>31</v>
      </c>
      <c r="O66" s="210" t="s">
        <v>33</v>
      </c>
      <c r="P66" s="182">
        <v>0.1</v>
      </c>
      <c r="Q66" s="182">
        <v>0.63</v>
      </c>
      <c r="R66" s="182">
        <v>0.85</v>
      </c>
      <c r="S66" s="182">
        <v>1.27</v>
      </c>
      <c r="T66" s="182">
        <v>1.7</v>
      </c>
      <c r="U66" s="182">
        <v>2</v>
      </c>
      <c r="V66" s="197" t="s">
        <v>86</v>
      </c>
      <c r="W66" s="198" t="s">
        <v>281</v>
      </c>
      <c r="X66" s="227"/>
      <c r="Y66" s="197" t="s">
        <v>31</v>
      </c>
      <c r="Z66" s="210" t="s">
        <v>33</v>
      </c>
      <c r="AA66" s="182">
        <v>0.1</v>
      </c>
      <c r="AB66" s="182">
        <v>0.63</v>
      </c>
      <c r="AC66" s="182">
        <v>0.85</v>
      </c>
      <c r="AD66" s="182">
        <v>1.27</v>
      </c>
      <c r="AE66" s="182">
        <v>1.7</v>
      </c>
      <c r="AF66" s="182">
        <v>2</v>
      </c>
      <c r="AG66" s="182" t="s">
        <v>330</v>
      </c>
    </row>
    <row r="68" spans="1:33" ht="18.75" x14ac:dyDescent="0.25">
      <c r="B68" s="162" t="s">
        <v>186</v>
      </c>
    </row>
    <row r="69" spans="1:33" ht="63.75" customHeight="1" x14ac:dyDescent="0.25">
      <c r="B69" s="274" t="s">
        <v>293</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4"/>
      <c r="AE69" s="274"/>
      <c r="AF69" s="274"/>
      <c r="AG69" s="274"/>
    </row>
    <row r="70" spans="1:33" ht="32.25" customHeight="1" x14ac:dyDescent="0.25">
      <c r="B70" s="274" t="s">
        <v>294</v>
      </c>
      <c r="C70" s="274"/>
      <c r="D70" s="274"/>
      <c r="E70" s="274"/>
      <c r="F70" s="274"/>
      <c r="G70" s="274"/>
      <c r="H70" s="274"/>
      <c r="I70" s="274"/>
      <c r="J70" s="274"/>
      <c r="K70" s="274"/>
      <c r="L70" s="274"/>
      <c r="M70" s="274"/>
      <c r="N70" s="274"/>
      <c r="O70" s="274"/>
      <c r="P70" s="274"/>
      <c r="Q70" s="274"/>
      <c r="R70" s="274"/>
      <c r="S70" s="274"/>
      <c r="T70" s="274"/>
      <c r="U70" s="274"/>
      <c r="V70" s="274"/>
      <c r="W70" s="274"/>
      <c r="X70" s="274"/>
      <c r="Y70" s="274"/>
      <c r="Z70" s="274"/>
      <c r="AA70" s="274"/>
      <c r="AB70" s="274"/>
      <c r="AC70" s="274"/>
      <c r="AD70" s="274"/>
      <c r="AE70" s="274"/>
      <c r="AF70" s="274"/>
      <c r="AG70" s="274"/>
    </row>
    <row r="71" spans="1:33" ht="50.25" customHeight="1" x14ac:dyDescent="0.25">
      <c r="B71" s="274" t="s">
        <v>295</v>
      </c>
      <c r="C71" s="274"/>
      <c r="D71" s="274"/>
      <c r="E71" s="274"/>
      <c r="F71" s="274"/>
      <c r="G71" s="274"/>
      <c r="H71" s="274"/>
      <c r="I71" s="274"/>
      <c r="J71" s="274"/>
      <c r="K71" s="274"/>
      <c r="L71" s="274"/>
      <c r="M71" s="274"/>
      <c r="N71" s="274"/>
      <c r="O71" s="274"/>
      <c r="P71" s="274"/>
      <c r="Q71" s="274"/>
      <c r="R71" s="274"/>
      <c r="S71" s="274"/>
      <c r="T71" s="274"/>
      <c r="U71" s="274"/>
      <c r="V71" s="274"/>
      <c r="W71" s="274"/>
      <c r="X71" s="274"/>
      <c r="Y71" s="274"/>
      <c r="Z71" s="274"/>
      <c r="AA71" s="274"/>
      <c r="AB71" s="274"/>
      <c r="AC71" s="274"/>
      <c r="AD71" s="274"/>
      <c r="AE71" s="274"/>
      <c r="AF71" s="274"/>
      <c r="AG71" s="274"/>
    </row>
    <row r="72" spans="1:33" ht="27" customHeight="1" x14ac:dyDescent="0.25">
      <c r="B72" s="274" t="s">
        <v>296</v>
      </c>
      <c r="C72" s="274"/>
      <c r="D72" s="274"/>
      <c r="E72" s="274"/>
      <c r="F72" s="274"/>
      <c r="G72" s="274"/>
      <c r="H72" s="274"/>
      <c r="I72" s="274"/>
      <c r="J72" s="274"/>
      <c r="K72" s="274"/>
      <c r="L72" s="274"/>
      <c r="M72" s="274"/>
      <c r="N72" s="274"/>
      <c r="O72" s="274"/>
      <c r="P72" s="274"/>
      <c r="Q72" s="274"/>
      <c r="R72" s="274"/>
      <c r="S72" s="274"/>
      <c r="T72" s="274"/>
      <c r="U72" s="274"/>
      <c r="V72" s="274"/>
      <c r="W72" s="274"/>
      <c r="X72" s="274"/>
      <c r="Y72" s="274"/>
      <c r="Z72" s="274"/>
      <c r="AA72" s="274"/>
      <c r="AB72" s="274"/>
      <c r="AC72" s="274"/>
      <c r="AD72" s="274"/>
      <c r="AE72" s="274"/>
      <c r="AF72" s="274"/>
      <c r="AG72" s="274"/>
    </row>
    <row r="73" spans="1:33" ht="48.75" customHeight="1" x14ac:dyDescent="0.25">
      <c r="B73" s="274" t="s">
        <v>297</v>
      </c>
      <c r="C73" s="274"/>
      <c r="D73" s="274"/>
      <c r="E73" s="274"/>
      <c r="F73" s="274"/>
      <c r="G73" s="274"/>
      <c r="H73" s="274"/>
      <c r="I73" s="274"/>
      <c r="J73" s="274"/>
      <c r="K73" s="274"/>
      <c r="L73" s="274"/>
      <c r="M73" s="274"/>
      <c r="N73" s="274"/>
      <c r="O73" s="274"/>
      <c r="P73" s="274"/>
      <c r="Q73" s="274"/>
      <c r="R73" s="274"/>
      <c r="S73" s="274"/>
      <c r="T73" s="274"/>
      <c r="U73" s="274"/>
      <c r="V73" s="274"/>
      <c r="W73" s="274"/>
      <c r="X73" s="274"/>
      <c r="Y73" s="274"/>
      <c r="Z73" s="274"/>
      <c r="AA73" s="274"/>
      <c r="AB73" s="274"/>
      <c r="AC73" s="274"/>
      <c r="AD73" s="274"/>
      <c r="AE73" s="274"/>
      <c r="AF73" s="274"/>
      <c r="AG73" s="274"/>
    </row>
  </sheetData>
  <mergeCells count="181">
    <mergeCell ref="AG6:AG7"/>
    <mergeCell ref="AG8:AG12"/>
    <mergeCell ref="AG13:AG22"/>
    <mergeCell ref="AG23:AG32"/>
    <mergeCell ref="AG33:AG42"/>
    <mergeCell ref="AG43:AG52"/>
    <mergeCell ref="AG55:AG59"/>
    <mergeCell ref="X55:X59"/>
    <mergeCell ref="A43:A52"/>
    <mergeCell ref="B43:B52"/>
    <mergeCell ref="C43:C52"/>
    <mergeCell ref="D43:D52"/>
    <mergeCell ref="E43:E44"/>
    <mergeCell ref="E45:E46"/>
    <mergeCell ref="E47:E48"/>
    <mergeCell ref="E49:E50"/>
    <mergeCell ref="E51:E52"/>
    <mergeCell ref="A23:A32"/>
    <mergeCell ref="B23:B32"/>
    <mergeCell ref="C23:C32"/>
    <mergeCell ref="D23:D32"/>
    <mergeCell ref="A33:A42"/>
    <mergeCell ref="B33:B42"/>
    <mergeCell ref="C33:C42"/>
    <mergeCell ref="D33:D42"/>
    <mergeCell ref="E33:E34"/>
    <mergeCell ref="E23:E24"/>
    <mergeCell ref="E25:E26"/>
    <mergeCell ref="E27:E28"/>
    <mergeCell ref="E29:E30"/>
    <mergeCell ref="E31:E32"/>
    <mergeCell ref="E35:E36"/>
    <mergeCell ref="E37:E38"/>
    <mergeCell ref="E39:E40"/>
    <mergeCell ref="E41:E42"/>
    <mergeCell ref="A55:A59"/>
    <mergeCell ref="B55:B59"/>
    <mergeCell ref="C55:C59"/>
    <mergeCell ref="D55:D59"/>
    <mergeCell ref="V3:V4"/>
    <mergeCell ref="W3:W4"/>
    <mergeCell ref="X3:X4"/>
    <mergeCell ref="Y3:Y4"/>
    <mergeCell ref="Z3:Z4"/>
    <mergeCell ref="A3:A4"/>
    <mergeCell ref="B3:B4"/>
    <mergeCell ref="C3:C4"/>
    <mergeCell ref="D3:D4"/>
    <mergeCell ref="E3:E4"/>
    <mergeCell ref="A6:A7"/>
    <mergeCell ref="B6:B7"/>
    <mergeCell ref="C6:C7"/>
    <mergeCell ref="D6:D7"/>
    <mergeCell ref="A8:A12"/>
    <mergeCell ref="B8:B12"/>
    <mergeCell ref="C8:C12"/>
    <mergeCell ref="D8:D12"/>
    <mergeCell ref="A13:A22"/>
    <mergeCell ref="B13:B22"/>
    <mergeCell ref="A1:AB1"/>
    <mergeCell ref="A2:J2"/>
    <mergeCell ref="F3:J3"/>
    <mergeCell ref="E21:E22"/>
    <mergeCell ref="E13:E14"/>
    <mergeCell ref="E15:E16"/>
    <mergeCell ref="E17:E18"/>
    <mergeCell ref="E19:E20"/>
    <mergeCell ref="E6:E7"/>
    <mergeCell ref="V2:AF2"/>
    <mergeCell ref="AA3:AF3"/>
    <mergeCell ref="C13:C22"/>
    <mergeCell ref="D13:D22"/>
    <mergeCell ref="V13:V22"/>
    <mergeCell ref="W13:W22"/>
    <mergeCell ref="X13:X22"/>
    <mergeCell ref="Z17:Z18"/>
    <mergeCell ref="Z19:Z20"/>
    <mergeCell ref="Z21:Z22"/>
    <mergeCell ref="K2:U2"/>
    <mergeCell ref="K3:K4"/>
    <mergeCell ref="L3:L4"/>
    <mergeCell ref="M3:M4"/>
    <mergeCell ref="N3:N4"/>
    <mergeCell ref="V23:V32"/>
    <mergeCell ref="W23:W32"/>
    <mergeCell ref="X23:X32"/>
    <mergeCell ref="V55:V59"/>
    <mergeCell ref="W55:W59"/>
    <mergeCell ref="Y55:Y59"/>
    <mergeCell ref="Y6:Y7"/>
    <mergeCell ref="Z6:Z7"/>
    <mergeCell ref="V8:V12"/>
    <mergeCell ref="W8:W12"/>
    <mergeCell ref="X8:X12"/>
    <mergeCell ref="Y8:Y12"/>
    <mergeCell ref="V6:V7"/>
    <mergeCell ref="W6:W7"/>
    <mergeCell ref="X6:X7"/>
    <mergeCell ref="Y23:Y32"/>
    <mergeCell ref="Z23:Z24"/>
    <mergeCell ref="Z25:Z26"/>
    <mergeCell ref="Z27:Z28"/>
    <mergeCell ref="Z29:Z30"/>
    <mergeCell ref="Z31:Z32"/>
    <mergeCell ref="Y13:Y22"/>
    <mergeCell ref="Z13:Z14"/>
    <mergeCell ref="Z15:Z16"/>
    <mergeCell ref="V33:V42"/>
    <mergeCell ref="W33:W42"/>
    <mergeCell ref="X33:X42"/>
    <mergeCell ref="Y33:Y42"/>
    <mergeCell ref="Z33:Z34"/>
    <mergeCell ref="Z35:Z36"/>
    <mergeCell ref="Z37:Z38"/>
    <mergeCell ref="Z39:Z40"/>
    <mergeCell ref="Z41:Z42"/>
    <mergeCell ref="V43:V52"/>
    <mergeCell ref="W43:W52"/>
    <mergeCell ref="X43:X52"/>
    <mergeCell ref="Y43:Y52"/>
    <mergeCell ref="B69:AG69"/>
    <mergeCell ref="B70:AG70"/>
    <mergeCell ref="B71:AG71"/>
    <mergeCell ref="B72:AG72"/>
    <mergeCell ref="B73:AG73"/>
    <mergeCell ref="Z43:Z44"/>
    <mergeCell ref="Z45:Z46"/>
    <mergeCell ref="Z47:Z48"/>
    <mergeCell ref="Z49:Z50"/>
    <mergeCell ref="Z51:Z52"/>
    <mergeCell ref="K43:K52"/>
    <mergeCell ref="L43:L52"/>
    <mergeCell ref="M43:M52"/>
    <mergeCell ref="N43:N52"/>
    <mergeCell ref="O43:O44"/>
    <mergeCell ref="O45:O46"/>
    <mergeCell ref="O47:O48"/>
    <mergeCell ref="O49:O50"/>
    <mergeCell ref="O51:O52"/>
    <mergeCell ref="K55:K59"/>
    <mergeCell ref="O3:O4"/>
    <mergeCell ref="P3:U3"/>
    <mergeCell ref="K6:K7"/>
    <mergeCell ref="L6:L7"/>
    <mergeCell ref="M6:M7"/>
    <mergeCell ref="N6:N7"/>
    <mergeCell ref="O6:O7"/>
    <mergeCell ref="K8:K12"/>
    <mergeCell ref="L8:L12"/>
    <mergeCell ref="M8:M12"/>
    <mergeCell ref="N8:N12"/>
    <mergeCell ref="K13:K22"/>
    <mergeCell ref="L13:L22"/>
    <mergeCell ref="M13:M22"/>
    <mergeCell ref="N13:N22"/>
    <mergeCell ref="O13:O14"/>
    <mergeCell ref="O15:O16"/>
    <mergeCell ref="O17:O18"/>
    <mergeCell ref="O19:O20"/>
    <mergeCell ref="O21:O22"/>
    <mergeCell ref="K23:K32"/>
    <mergeCell ref="L23:L32"/>
    <mergeCell ref="M23:M32"/>
    <mergeCell ref="N23:N32"/>
    <mergeCell ref="O23:O24"/>
    <mergeCell ref="O25:O26"/>
    <mergeCell ref="O27:O28"/>
    <mergeCell ref="O29:O30"/>
    <mergeCell ref="O31:O32"/>
    <mergeCell ref="L55:L59"/>
    <mergeCell ref="M55:M59"/>
    <mergeCell ref="N55:N59"/>
    <mergeCell ref="K33:K42"/>
    <mergeCell ref="L33:L42"/>
    <mergeCell ref="M33:M42"/>
    <mergeCell ref="N33:N42"/>
    <mergeCell ref="O33:O34"/>
    <mergeCell ref="O35:O36"/>
    <mergeCell ref="O37:O38"/>
    <mergeCell ref="O39:O40"/>
    <mergeCell ref="O41:O42"/>
  </mergeCells>
  <phoneticPr fontId="5" type="noConversion"/>
  <pageMargins left="0.19685039370078741" right="0.19685039370078741" top="0.35433070866141736" bottom="0.35433070866141736" header="0.31496062992125984" footer="0.31496062992125984"/>
  <pageSetup paperSize="8" orientation="landscape" verticalDpi="0" r:id="rId1"/>
  <ignoredErrors>
    <ignoredError sqref="V6:AF6 V8:AF8 V7:AF7 V13:AF13 V9:AF12 V23:AF23 V14:AF22 V33:AF33 V24:AF32 V43:AF43 V34:AF42 V54:AG54 V44:AF52 V53:X53 W65:AF65 V56:W59 W55 Y56:AF59 Y55:AF55 W63:AF63 W64:X64 A6:A52 W66:AF66 A54" numberStoredAsText="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B30"/>
  <sheetViews>
    <sheetView zoomScale="70" zoomScaleNormal="70" workbookViewId="0">
      <selection activeCell="AB27" sqref="AB27"/>
    </sheetView>
  </sheetViews>
  <sheetFormatPr defaultRowHeight="15" x14ac:dyDescent="0.25"/>
  <cols>
    <col min="1" max="1" width="6.42578125" style="158" customWidth="1"/>
    <col min="2" max="2" width="17.42578125" style="158" customWidth="1"/>
    <col min="3" max="3" width="10" style="158" customWidth="1"/>
    <col min="4" max="4" width="7.5703125" style="158" customWidth="1"/>
    <col min="5" max="5" width="8" style="159" customWidth="1"/>
    <col min="6" max="6" width="8.5703125" style="159" customWidth="1"/>
    <col min="7" max="7" width="8" style="159" customWidth="1"/>
    <col min="8" max="8" width="8.28515625" style="159" customWidth="1"/>
    <col min="9" max="9" width="14.28515625" style="159" customWidth="1"/>
    <col min="10" max="10" width="9.5703125" style="159" customWidth="1"/>
    <col min="11" max="11" width="18.140625" style="159" customWidth="1"/>
    <col min="12" max="18" width="9.5703125" style="159" customWidth="1"/>
    <col min="19" max="19" width="6.85546875" style="158" customWidth="1"/>
    <col min="20" max="20" width="17.7109375" style="158" customWidth="1"/>
    <col min="21" max="21" width="10" style="158" bestFit="1" customWidth="1"/>
    <col min="22" max="22" width="7" style="158" customWidth="1"/>
    <col min="23" max="23" width="7.85546875" style="158" customWidth="1"/>
    <col min="24" max="27" width="8.85546875" style="158" customWidth="1"/>
    <col min="28" max="28" width="45.5703125" style="160" customWidth="1"/>
    <col min="29" max="16384" width="9.140625" style="158"/>
  </cols>
  <sheetData>
    <row r="1" spans="1:28" s="136" customFormat="1" ht="30.75" customHeight="1" x14ac:dyDescent="0.25">
      <c r="A1" s="294" t="s">
        <v>49</v>
      </c>
      <c r="B1" s="294"/>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row>
    <row r="2" spans="1:28" s="136" customFormat="1" ht="15.75" x14ac:dyDescent="0.25">
      <c r="C2" s="137"/>
      <c r="D2" s="137"/>
      <c r="E2" s="138"/>
      <c r="F2" s="138"/>
      <c r="G2" s="138"/>
      <c r="H2" s="138"/>
      <c r="I2" s="138"/>
      <c r="J2" s="138"/>
      <c r="K2" s="138"/>
      <c r="L2" s="138"/>
      <c r="M2" s="138"/>
      <c r="N2" s="138"/>
      <c r="O2" s="138"/>
      <c r="P2" s="138"/>
      <c r="Q2" s="138"/>
      <c r="R2" s="138"/>
    </row>
    <row r="3" spans="1:28" s="136" customFormat="1" ht="64.7" customHeight="1" x14ac:dyDescent="0.25">
      <c r="A3" s="292" t="s">
        <v>325</v>
      </c>
      <c r="B3" s="292"/>
      <c r="C3" s="292"/>
      <c r="D3" s="292"/>
      <c r="E3" s="292"/>
      <c r="F3" s="292"/>
      <c r="G3" s="292"/>
      <c r="H3" s="292"/>
      <c r="I3" s="292"/>
      <c r="J3" s="289" t="s">
        <v>326</v>
      </c>
      <c r="K3" s="290"/>
      <c r="L3" s="290"/>
      <c r="M3" s="290"/>
      <c r="N3" s="290"/>
      <c r="O3" s="290"/>
      <c r="P3" s="290"/>
      <c r="Q3" s="290"/>
      <c r="R3" s="291"/>
      <c r="S3" s="292" t="s">
        <v>329</v>
      </c>
      <c r="T3" s="292"/>
      <c r="U3" s="292"/>
      <c r="V3" s="292"/>
      <c r="W3" s="292"/>
      <c r="X3" s="292"/>
      <c r="Y3" s="292"/>
      <c r="Z3" s="292"/>
      <c r="AA3" s="292"/>
      <c r="AB3" s="155" t="s">
        <v>322</v>
      </c>
    </row>
    <row r="4" spans="1:28" s="136" customFormat="1" ht="31.9" customHeight="1" x14ac:dyDescent="0.25">
      <c r="A4" s="292" t="s">
        <v>1</v>
      </c>
      <c r="B4" s="292" t="s">
        <v>2</v>
      </c>
      <c r="C4" s="295" t="s">
        <v>4</v>
      </c>
      <c r="D4" s="295" t="s">
        <v>27</v>
      </c>
      <c r="E4" s="295"/>
      <c r="F4" s="295"/>
      <c r="G4" s="295"/>
      <c r="H4" s="295"/>
      <c r="I4" s="295"/>
      <c r="J4" s="292" t="s">
        <v>1</v>
      </c>
      <c r="K4" s="292" t="s">
        <v>2</v>
      </c>
      <c r="L4" s="292" t="s">
        <v>4</v>
      </c>
      <c r="M4" s="292" t="s">
        <v>27</v>
      </c>
      <c r="N4" s="292"/>
      <c r="O4" s="292"/>
      <c r="P4" s="292"/>
      <c r="Q4" s="292"/>
      <c r="R4" s="292"/>
      <c r="S4" s="292" t="s">
        <v>1</v>
      </c>
      <c r="T4" s="292" t="s">
        <v>2</v>
      </c>
      <c r="U4" s="292" t="s">
        <v>4</v>
      </c>
      <c r="V4" s="292" t="s">
        <v>27</v>
      </c>
      <c r="W4" s="292"/>
      <c r="X4" s="292"/>
      <c r="Y4" s="292"/>
      <c r="Z4" s="292"/>
      <c r="AA4" s="292"/>
      <c r="AB4" s="156"/>
    </row>
    <row r="5" spans="1:28" ht="30.95" customHeight="1" x14ac:dyDescent="0.25">
      <c r="A5" s="292"/>
      <c r="B5" s="292"/>
      <c r="C5" s="295"/>
      <c r="D5" s="295"/>
      <c r="E5" s="130" t="s">
        <v>20</v>
      </c>
      <c r="F5" s="130" t="s">
        <v>21</v>
      </c>
      <c r="G5" s="130" t="s">
        <v>22</v>
      </c>
      <c r="H5" s="130" t="s">
        <v>23</v>
      </c>
      <c r="I5" s="130" t="s">
        <v>24</v>
      </c>
      <c r="J5" s="292"/>
      <c r="K5" s="292"/>
      <c r="L5" s="292"/>
      <c r="M5" s="292"/>
      <c r="N5" s="130" t="s">
        <v>20</v>
      </c>
      <c r="O5" s="130" t="s">
        <v>21</v>
      </c>
      <c r="P5" s="130" t="s">
        <v>22</v>
      </c>
      <c r="Q5" s="130" t="s">
        <v>23</v>
      </c>
      <c r="R5" s="130" t="s">
        <v>24</v>
      </c>
      <c r="S5" s="292"/>
      <c r="T5" s="292"/>
      <c r="U5" s="292"/>
      <c r="V5" s="292"/>
      <c r="W5" s="130" t="s">
        <v>20</v>
      </c>
      <c r="X5" s="130" t="s">
        <v>21</v>
      </c>
      <c r="Y5" s="130" t="s">
        <v>22</v>
      </c>
      <c r="Z5" s="130" t="s">
        <v>23</v>
      </c>
      <c r="AA5" s="130" t="s">
        <v>24</v>
      </c>
      <c r="AB5" s="157"/>
    </row>
    <row r="6" spans="1:28" s="233" customFormat="1" ht="31.5" customHeight="1" x14ac:dyDescent="0.25">
      <c r="A6" s="208">
        <v>1</v>
      </c>
      <c r="B6" s="283" t="s">
        <v>336</v>
      </c>
      <c r="C6" s="284"/>
      <c r="D6" s="284"/>
      <c r="E6" s="284"/>
      <c r="F6" s="284"/>
      <c r="G6" s="284"/>
      <c r="H6" s="284"/>
      <c r="I6" s="285"/>
      <c r="J6" s="208">
        <v>1</v>
      </c>
      <c r="K6" s="283" t="s">
        <v>336</v>
      </c>
      <c r="L6" s="284"/>
      <c r="M6" s="284"/>
      <c r="N6" s="284"/>
      <c r="O6" s="284"/>
      <c r="P6" s="284"/>
      <c r="Q6" s="284"/>
      <c r="R6" s="285"/>
      <c r="S6" s="208">
        <v>1</v>
      </c>
      <c r="T6" s="283" t="s">
        <v>336</v>
      </c>
      <c r="U6" s="284"/>
      <c r="V6" s="284"/>
      <c r="W6" s="284"/>
      <c r="X6" s="284"/>
      <c r="Y6" s="284"/>
      <c r="Z6" s="284"/>
      <c r="AA6" s="285"/>
      <c r="AB6" s="232"/>
    </row>
    <row r="7" spans="1:28" s="233" customFormat="1" ht="71.25" customHeight="1" x14ac:dyDescent="0.25">
      <c r="A7" s="230" t="s">
        <v>36</v>
      </c>
      <c r="B7" s="234" t="s">
        <v>52</v>
      </c>
      <c r="C7" s="236" t="s">
        <v>53</v>
      </c>
      <c r="D7" s="236" t="s">
        <v>18</v>
      </c>
      <c r="E7" s="237">
        <v>0.4</v>
      </c>
      <c r="F7" s="237">
        <v>0.4</v>
      </c>
      <c r="G7" s="237">
        <v>0.4</v>
      </c>
      <c r="H7" s="237">
        <v>0.4</v>
      </c>
      <c r="I7" s="231"/>
      <c r="J7" s="230" t="s">
        <v>36</v>
      </c>
      <c r="K7" s="234" t="s">
        <v>52</v>
      </c>
      <c r="L7" s="236" t="s">
        <v>53</v>
      </c>
      <c r="M7" s="236" t="s">
        <v>18</v>
      </c>
      <c r="N7" s="237">
        <v>0.4</v>
      </c>
      <c r="O7" s="237">
        <v>0.4</v>
      </c>
      <c r="P7" s="237">
        <v>0.4</v>
      </c>
      <c r="Q7" s="237">
        <v>0.4</v>
      </c>
      <c r="R7" s="231"/>
      <c r="S7" s="230" t="s">
        <v>36</v>
      </c>
      <c r="T7" s="234" t="s">
        <v>52</v>
      </c>
      <c r="U7" s="236" t="s">
        <v>53</v>
      </c>
      <c r="V7" s="236" t="s">
        <v>18</v>
      </c>
      <c r="W7" s="237">
        <v>0.4</v>
      </c>
      <c r="X7" s="237">
        <v>0.4</v>
      </c>
      <c r="Y7" s="237">
        <v>0.4</v>
      </c>
      <c r="Z7" s="237">
        <v>0.4</v>
      </c>
      <c r="AA7" s="231"/>
      <c r="AB7" s="237" t="s">
        <v>333</v>
      </c>
    </row>
    <row r="8" spans="1:28" s="233" customFormat="1" ht="36" customHeight="1" x14ac:dyDescent="0.25">
      <c r="A8" s="298" t="s">
        <v>39</v>
      </c>
      <c r="B8" s="306" t="s">
        <v>54</v>
      </c>
      <c r="C8" s="298" t="s">
        <v>53</v>
      </c>
      <c r="D8" s="230">
        <v>1</v>
      </c>
      <c r="E8" s="237">
        <v>3.51</v>
      </c>
      <c r="F8" s="237">
        <v>6.65</v>
      </c>
      <c r="G8" s="237">
        <v>12.7</v>
      </c>
      <c r="H8" s="237">
        <v>23.23</v>
      </c>
      <c r="I8" s="231"/>
      <c r="J8" s="298" t="s">
        <v>39</v>
      </c>
      <c r="K8" s="298" t="s">
        <v>54</v>
      </c>
      <c r="L8" s="298" t="s">
        <v>53</v>
      </c>
      <c r="M8" s="230">
        <v>1</v>
      </c>
      <c r="N8" s="237">
        <v>3.51</v>
      </c>
      <c r="O8" s="237">
        <v>6.65</v>
      </c>
      <c r="P8" s="237">
        <v>12.7</v>
      </c>
      <c r="Q8" s="237">
        <v>23.23</v>
      </c>
      <c r="R8" s="231"/>
      <c r="S8" s="230" t="s">
        <v>39</v>
      </c>
      <c r="T8" s="298" t="s">
        <v>335</v>
      </c>
      <c r="U8" s="298" t="s">
        <v>53</v>
      </c>
      <c r="V8" s="230">
        <v>1</v>
      </c>
      <c r="W8" s="237">
        <v>3.51</v>
      </c>
      <c r="X8" s="237">
        <v>6.65</v>
      </c>
      <c r="Y8" s="237">
        <v>12.7</v>
      </c>
      <c r="Z8" s="237">
        <v>23.23</v>
      </c>
      <c r="AA8" s="231"/>
      <c r="AB8" s="309" t="s">
        <v>333</v>
      </c>
    </row>
    <row r="9" spans="1:28" s="233" customFormat="1" ht="36" customHeight="1" x14ac:dyDescent="0.25">
      <c r="A9" s="304"/>
      <c r="B9" s="307"/>
      <c r="C9" s="304"/>
      <c r="D9" s="230">
        <v>2</v>
      </c>
      <c r="E9" s="237">
        <v>4.03</v>
      </c>
      <c r="F9" s="237">
        <v>7.65</v>
      </c>
      <c r="G9" s="237">
        <v>14.61</v>
      </c>
      <c r="H9" s="237">
        <v>26.71</v>
      </c>
      <c r="I9" s="231"/>
      <c r="J9" s="299"/>
      <c r="K9" s="299"/>
      <c r="L9" s="299"/>
      <c r="M9" s="230">
        <v>2</v>
      </c>
      <c r="N9" s="237">
        <v>4.03</v>
      </c>
      <c r="O9" s="237">
        <v>7.65</v>
      </c>
      <c r="P9" s="237">
        <v>14.61</v>
      </c>
      <c r="Q9" s="237">
        <v>26.71</v>
      </c>
      <c r="R9" s="231"/>
      <c r="S9" s="230"/>
      <c r="T9" s="299"/>
      <c r="U9" s="299"/>
      <c r="V9" s="230">
        <v>2</v>
      </c>
      <c r="W9" s="237">
        <v>4.03</v>
      </c>
      <c r="X9" s="237">
        <v>7.65</v>
      </c>
      <c r="Y9" s="237">
        <v>14.61</v>
      </c>
      <c r="Z9" s="237">
        <v>26.71</v>
      </c>
      <c r="AA9" s="231"/>
      <c r="AB9" s="307"/>
    </row>
    <row r="10" spans="1:28" s="233" customFormat="1" ht="36" customHeight="1" x14ac:dyDescent="0.25">
      <c r="A10" s="304"/>
      <c r="B10" s="307"/>
      <c r="C10" s="304"/>
      <c r="D10" s="230">
        <v>3</v>
      </c>
      <c r="E10" s="237">
        <v>4.6399999999999997</v>
      </c>
      <c r="F10" s="237">
        <v>8.8000000000000007</v>
      </c>
      <c r="G10" s="237">
        <v>16.8</v>
      </c>
      <c r="H10" s="237">
        <v>30.72</v>
      </c>
      <c r="I10" s="231"/>
      <c r="J10" s="299"/>
      <c r="K10" s="299"/>
      <c r="L10" s="299"/>
      <c r="M10" s="230">
        <v>3</v>
      </c>
      <c r="N10" s="237">
        <v>4.6399999999999997</v>
      </c>
      <c r="O10" s="237">
        <v>8.8000000000000007</v>
      </c>
      <c r="P10" s="237">
        <v>16.8</v>
      </c>
      <c r="Q10" s="237">
        <v>30.72</v>
      </c>
      <c r="R10" s="231"/>
      <c r="S10" s="230"/>
      <c r="T10" s="299"/>
      <c r="U10" s="299"/>
      <c r="V10" s="230">
        <v>3</v>
      </c>
      <c r="W10" s="237">
        <v>4.6399999999999997</v>
      </c>
      <c r="X10" s="237">
        <v>8.8000000000000007</v>
      </c>
      <c r="Y10" s="237">
        <v>16.8</v>
      </c>
      <c r="Z10" s="237">
        <v>30.72</v>
      </c>
      <c r="AA10" s="231"/>
      <c r="AB10" s="307"/>
    </row>
    <row r="11" spans="1:28" s="233" customFormat="1" ht="36" customHeight="1" x14ac:dyDescent="0.25">
      <c r="A11" s="304"/>
      <c r="B11" s="307"/>
      <c r="C11" s="304"/>
      <c r="D11" s="230">
        <v>4</v>
      </c>
      <c r="E11" s="237">
        <v>5.34</v>
      </c>
      <c r="F11" s="237">
        <v>10.119999999999999</v>
      </c>
      <c r="G11" s="237">
        <v>19.32</v>
      </c>
      <c r="H11" s="237">
        <v>35.33</v>
      </c>
      <c r="I11" s="231"/>
      <c r="J11" s="299"/>
      <c r="K11" s="299"/>
      <c r="L11" s="299"/>
      <c r="M11" s="230">
        <v>4</v>
      </c>
      <c r="N11" s="237">
        <v>5.34</v>
      </c>
      <c r="O11" s="237">
        <v>10.119999999999999</v>
      </c>
      <c r="P11" s="237">
        <v>19.32</v>
      </c>
      <c r="Q11" s="237">
        <v>35.33</v>
      </c>
      <c r="R11" s="231"/>
      <c r="S11" s="230"/>
      <c r="T11" s="299"/>
      <c r="U11" s="299"/>
      <c r="V11" s="230">
        <v>4</v>
      </c>
      <c r="W11" s="237">
        <v>5.34</v>
      </c>
      <c r="X11" s="237">
        <v>10.119999999999999</v>
      </c>
      <c r="Y11" s="237">
        <v>19.32</v>
      </c>
      <c r="Z11" s="237">
        <v>35.33</v>
      </c>
      <c r="AA11" s="231"/>
      <c r="AB11" s="307"/>
    </row>
    <row r="12" spans="1:28" s="233" customFormat="1" ht="36" customHeight="1" x14ac:dyDescent="0.25">
      <c r="A12" s="305"/>
      <c r="B12" s="308"/>
      <c r="C12" s="305"/>
      <c r="D12" s="230">
        <v>5</v>
      </c>
      <c r="E12" s="237">
        <v>6.14</v>
      </c>
      <c r="F12" s="237">
        <v>11.64</v>
      </c>
      <c r="G12" s="237">
        <v>22.22</v>
      </c>
      <c r="H12" s="237"/>
      <c r="I12" s="231"/>
      <c r="J12" s="300"/>
      <c r="K12" s="300"/>
      <c r="L12" s="300"/>
      <c r="M12" s="230">
        <v>5</v>
      </c>
      <c r="N12" s="237">
        <v>6.14</v>
      </c>
      <c r="O12" s="237">
        <v>11.64</v>
      </c>
      <c r="P12" s="237">
        <v>22.22</v>
      </c>
      <c r="Q12" s="237"/>
      <c r="R12" s="231"/>
      <c r="S12" s="230"/>
      <c r="T12" s="300"/>
      <c r="U12" s="300"/>
      <c r="V12" s="230">
        <v>5</v>
      </c>
      <c r="W12" s="237">
        <v>6.14</v>
      </c>
      <c r="X12" s="237">
        <v>11.64</v>
      </c>
      <c r="Y12" s="237">
        <v>22.22</v>
      </c>
      <c r="Z12" s="237"/>
      <c r="AA12" s="231"/>
      <c r="AB12" s="308"/>
    </row>
    <row r="13" spans="1:28" s="233" customFormat="1" ht="69.75" customHeight="1" x14ac:dyDescent="0.25">
      <c r="A13" s="230" t="s">
        <v>41</v>
      </c>
      <c r="B13" s="234" t="s">
        <v>55</v>
      </c>
      <c r="C13" s="236" t="s">
        <v>53</v>
      </c>
      <c r="D13" s="230">
        <v>1</v>
      </c>
      <c r="E13" s="237">
        <v>0.51</v>
      </c>
      <c r="F13" s="237">
        <v>0.6</v>
      </c>
      <c r="G13" s="237">
        <v>0.68</v>
      </c>
      <c r="H13" s="237">
        <v>0.77</v>
      </c>
      <c r="I13" s="231"/>
      <c r="J13" s="230" t="s">
        <v>41</v>
      </c>
      <c r="K13" s="234" t="s">
        <v>55</v>
      </c>
      <c r="L13" s="236" t="s">
        <v>53</v>
      </c>
      <c r="M13" s="230">
        <v>1</v>
      </c>
      <c r="N13" s="237">
        <v>0.51</v>
      </c>
      <c r="O13" s="237">
        <v>0.6</v>
      </c>
      <c r="P13" s="237">
        <v>0.68</v>
      </c>
      <c r="Q13" s="237">
        <v>0.77</v>
      </c>
      <c r="R13" s="231"/>
      <c r="S13" s="230" t="s">
        <v>41</v>
      </c>
      <c r="T13" s="234" t="s">
        <v>55</v>
      </c>
      <c r="U13" s="236" t="s">
        <v>53</v>
      </c>
      <c r="V13" s="230">
        <v>1</v>
      </c>
      <c r="W13" s="237">
        <v>0.51</v>
      </c>
      <c r="X13" s="237">
        <v>0.6</v>
      </c>
      <c r="Y13" s="237">
        <v>0.68</v>
      </c>
      <c r="Z13" s="237">
        <v>0.77</v>
      </c>
      <c r="AA13" s="231"/>
      <c r="AB13" s="237" t="s">
        <v>333</v>
      </c>
    </row>
    <row r="14" spans="1:28" s="233" customFormat="1" ht="80.25" customHeight="1" x14ac:dyDescent="0.25">
      <c r="A14" s="230"/>
      <c r="B14" s="238"/>
      <c r="C14" s="236"/>
      <c r="D14" s="236"/>
      <c r="E14" s="237"/>
      <c r="F14" s="237"/>
      <c r="G14" s="237"/>
      <c r="H14" s="237"/>
      <c r="I14" s="231"/>
      <c r="J14" s="230" t="s">
        <v>42</v>
      </c>
      <c r="K14" s="238" t="s">
        <v>17</v>
      </c>
      <c r="L14" s="236"/>
      <c r="M14" s="236"/>
      <c r="N14" s="237"/>
      <c r="O14" s="237"/>
      <c r="P14" s="237"/>
      <c r="Q14" s="237"/>
      <c r="R14" s="231"/>
      <c r="S14" s="230" t="s">
        <v>42</v>
      </c>
      <c r="T14" s="238" t="s">
        <v>17</v>
      </c>
      <c r="U14" s="236"/>
      <c r="V14" s="236"/>
      <c r="W14" s="237"/>
      <c r="X14" s="237"/>
      <c r="Y14" s="237"/>
      <c r="Z14" s="237"/>
      <c r="AA14" s="231"/>
      <c r="AB14" s="237" t="s">
        <v>316</v>
      </c>
    </row>
    <row r="15" spans="1:28" s="233" customFormat="1" ht="69.75" customHeight="1" x14ac:dyDescent="0.25">
      <c r="A15" s="230" t="s">
        <v>42</v>
      </c>
      <c r="B15" s="238" t="s">
        <v>48</v>
      </c>
      <c r="C15" s="236" t="s">
        <v>53</v>
      </c>
      <c r="D15" s="236" t="s">
        <v>18</v>
      </c>
      <c r="E15" s="237">
        <v>0.63</v>
      </c>
      <c r="F15" s="237">
        <v>0.85</v>
      </c>
      <c r="G15" s="237">
        <v>1.27</v>
      </c>
      <c r="H15" s="237">
        <v>1.7</v>
      </c>
      <c r="I15" s="231"/>
      <c r="J15" s="230" t="s">
        <v>44</v>
      </c>
      <c r="K15" s="238" t="s">
        <v>48</v>
      </c>
      <c r="L15" s="236" t="s">
        <v>53</v>
      </c>
      <c r="M15" s="236" t="s">
        <v>18</v>
      </c>
      <c r="N15" s="237">
        <v>0.63</v>
      </c>
      <c r="O15" s="237">
        <v>0.85</v>
      </c>
      <c r="P15" s="237">
        <v>1.27</v>
      </c>
      <c r="Q15" s="237">
        <v>1.7</v>
      </c>
      <c r="R15" s="231"/>
      <c r="S15" s="230" t="s">
        <v>44</v>
      </c>
      <c r="T15" s="238" t="s">
        <v>48</v>
      </c>
      <c r="U15" s="236" t="s">
        <v>53</v>
      </c>
      <c r="V15" s="236" t="s">
        <v>18</v>
      </c>
      <c r="W15" s="237">
        <v>0.63</v>
      </c>
      <c r="X15" s="237">
        <v>0.85</v>
      </c>
      <c r="Y15" s="237">
        <v>1.27</v>
      </c>
      <c r="Z15" s="237">
        <v>1.7</v>
      </c>
      <c r="AA15" s="231"/>
      <c r="AB15" s="237" t="s">
        <v>333</v>
      </c>
    </row>
    <row r="16" spans="1:28" s="233" customFormat="1" ht="22.5" customHeight="1" x14ac:dyDescent="0.25">
      <c r="A16" s="208">
        <v>2</v>
      </c>
      <c r="B16" s="239" t="s">
        <v>61</v>
      </c>
      <c r="C16" s="240"/>
      <c r="D16" s="240"/>
      <c r="E16" s="231"/>
      <c r="F16" s="231"/>
      <c r="G16" s="231"/>
      <c r="H16" s="231"/>
      <c r="I16" s="231"/>
      <c r="J16" s="208">
        <v>2</v>
      </c>
      <c r="K16" s="239" t="s">
        <v>61</v>
      </c>
      <c r="L16" s="240"/>
      <c r="M16" s="240"/>
      <c r="N16" s="231"/>
      <c r="O16" s="231"/>
      <c r="P16" s="231"/>
      <c r="Q16" s="231"/>
      <c r="R16" s="231"/>
      <c r="S16" s="208">
        <v>2</v>
      </c>
      <c r="T16" s="239" t="s">
        <v>61</v>
      </c>
      <c r="U16" s="240"/>
      <c r="V16" s="240"/>
      <c r="W16" s="231"/>
      <c r="X16" s="231"/>
      <c r="Y16" s="231"/>
      <c r="Z16" s="231"/>
      <c r="AA16" s="231"/>
      <c r="AB16" s="232"/>
    </row>
    <row r="17" spans="1:28" s="233" customFormat="1" ht="67.5" customHeight="1" x14ac:dyDescent="0.25">
      <c r="A17" s="235" t="s">
        <v>62</v>
      </c>
      <c r="B17" s="234" t="s">
        <v>63</v>
      </c>
      <c r="C17" s="230" t="s">
        <v>65</v>
      </c>
      <c r="D17" s="208" t="s">
        <v>33</v>
      </c>
      <c r="E17" s="241">
        <v>1</v>
      </c>
      <c r="F17" s="241">
        <v>1</v>
      </c>
      <c r="G17" s="241">
        <v>1</v>
      </c>
      <c r="H17" s="241">
        <v>1</v>
      </c>
      <c r="I17" s="231"/>
      <c r="J17" s="235" t="s">
        <v>62</v>
      </c>
      <c r="K17" s="234" t="s">
        <v>63</v>
      </c>
      <c r="L17" s="230" t="s">
        <v>65</v>
      </c>
      <c r="M17" s="208" t="s">
        <v>33</v>
      </c>
      <c r="N17" s="241">
        <v>1</v>
      </c>
      <c r="O17" s="241">
        <v>1</v>
      </c>
      <c r="P17" s="241">
        <v>1</v>
      </c>
      <c r="Q17" s="241">
        <v>1</v>
      </c>
      <c r="R17" s="231"/>
      <c r="S17" s="235" t="s">
        <v>62</v>
      </c>
      <c r="T17" s="234" t="s">
        <v>337</v>
      </c>
      <c r="U17" s="230" t="s">
        <v>65</v>
      </c>
      <c r="V17" s="208" t="s">
        <v>33</v>
      </c>
      <c r="W17" s="241">
        <v>1</v>
      </c>
      <c r="X17" s="241">
        <v>1</v>
      </c>
      <c r="Y17" s="241">
        <v>1</v>
      </c>
      <c r="Z17" s="241">
        <v>1</v>
      </c>
      <c r="AA17" s="231"/>
      <c r="AB17" s="237" t="s">
        <v>333</v>
      </c>
    </row>
    <row r="18" spans="1:28" s="233" customFormat="1" ht="64.5" customHeight="1" x14ac:dyDescent="0.25">
      <c r="A18" s="230" t="s">
        <v>66</v>
      </c>
      <c r="B18" s="234" t="s">
        <v>338</v>
      </c>
      <c r="C18" s="242"/>
      <c r="D18" s="242"/>
      <c r="E18" s="242"/>
      <c r="F18" s="242"/>
      <c r="G18" s="208"/>
      <c r="H18" s="208"/>
      <c r="I18" s="231"/>
      <c r="J18" s="230" t="s">
        <v>66</v>
      </c>
      <c r="K18" s="234" t="s">
        <v>338</v>
      </c>
      <c r="L18" s="242"/>
      <c r="M18" s="242"/>
      <c r="N18" s="242"/>
      <c r="O18" s="242"/>
      <c r="P18" s="208"/>
      <c r="Q18" s="208"/>
      <c r="R18" s="231"/>
      <c r="S18" s="230" t="s">
        <v>66</v>
      </c>
      <c r="T18" s="234" t="s">
        <v>338</v>
      </c>
      <c r="U18" s="242"/>
      <c r="V18" s="242"/>
      <c r="W18" s="242"/>
      <c r="X18" s="242"/>
      <c r="Y18" s="208"/>
      <c r="Z18" s="208"/>
      <c r="AA18" s="231"/>
      <c r="AB18" s="237" t="s">
        <v>333</v>
      </c>
    </row>
    <row r="19" spans="1:28" s="233" customFormat="1" ht="24.75" customHeight="1" x14ac:dyDescent="0.25">
      <c r="A19" s="296" t="s">
        <v>67</v>
      </c>
      <c r="B19" s="297" t="s">
        <v>68</v>
      </c>
      <c r="C19" s="286" t="s">
        <v>53</v>
      </c>
      <c r="D19" s="230">
        <v>1</v>
      </c>
      <c r="E19" s="230">
        <v>2.2400000000000002</v>
      </c>
      <c r="F19" s="230">
        <v>2.8</v>
      </c>
      <c r="G19" s="230">
        <v>3.5</v>
      </c>
      <c r="H19" s="230">
        <v>5.5</v>
      </c>
      <c r="I19" s="231"/>
      <c r="J19" s="296" t="s">
        <v>67</v>
      </c>
      <c r="K19" s="297" t="s">
        <v>68</v>
      </c>
      <c r="L19" s="286" t="s">
        <v>53</v>
      </c>
      <c r="M19" s="230">
        <v>1</v>
      </c>
      <c r="N19" s="230">
        <v>2.2400000000000002</v>
      </c>
      <c r="O19" s="230">
        <v>2.8</v>
      </c>
      <c r="P19" s="230">
        <v>3.5</v>
      </c>
      <c r="Q19" s="230">
        <v>5.5</v>
      </c>
      <c r="R19" s="231"/>
      <c r="S19" s="296" t="s">
        <v>67</v>
      </c>
      <c r="T19" s="297" t="s">
        <v>68</v>
      </c>
      <c r="U19" s="286" t="s">
        <v>53</v>
      </c>
      <c r="V19" s="230">
        <v>1</v>
      </c>
      <c r="W19" s="230">
        <v>2.2400000000000002</v>
      </c>
      <c r="X19" s="230">
        <v>2.8</v>
      </c>
      <c r="Y19" s="230">
        <v>3.5</v>
      </c>
      <c r="Z19" s="230">
        <v>5.5</v>
      </c>
      <c r="AA19" s="231"/>
      <c r="AB19" s="301" t="s">
        <v>333</v>
      </c>
    </row>
    <row r="20" spans="1:28" s="233" customFormat="1" ht="24.75" customHeight="1" x14ac:dyDescent="0.25">
      <c r="A20" s="296"/>
      <c r="B20" s="297"/>
      <c r="C20" s="287"/>
      <c r="D20" s="230">
        <v>2</v>
      </c>
      <c r="E20" s="230">
        <v>2.56</v>
      </c>
      <c r="F20" s="230">
        <v>3.2</v>
      </c>
      <c r="G20" s="230">
        <v>4</v>
      </c>
      <c r="H20" s="230">
        <v>6</v>
      </c>
      <c r="I20" s="231"/>
      <c r="J20" s="296"/>
      <c r="K20" s="297"/>
      <c r="L20" s="287"/>
      <c r="M20" s="230">
        <v>2</v>
      </c>
      <c r="N20" s="230">
        <v>2.56</v>
      </c>
      <c r="O20" s="230">
        <v>3.2</v>
      </c>
      <c r="P20" s="230">
        <v>4</v>
      </c>
      <c r="Q20" s="230">
        <v>6</v>
      </c>
      <c r="R20" s="231"/>
      <c r="S20" s="296"/>
      <c r="T20" s="297"/>
      <c r="U20" s="287"/>
      <c r="V20" s="230">
        <v>2</v>
      </c>
      <c r="W20" s="230">
        <v>2.56</v>
      </c>
      <c r="X20" s="230">
        <v>3.2</v>
      </c>
      <c r="Y20" s="230">
        <v>4</v>
      </c>
      <c r="Z20" s="230">
        <v>6</v>
      </c>
      <c r="AA20" s="231"/>
      <c r="AB20" s="302"/>
    </row>
    <row r="21" spans="1:28" s="233" customFormat="1" ht="24.75" customHeight="1" x14ac:dyDescent="0.25">
      <c r="A21" s="296"/>
      <c r="B21" s="297"/>
      <c r="C21" s="287"/>
      <c r="D21" s="230">
        <v>3</v>
      </c>
      <c r="E21" s="230">
        <v>2.88</v>
      </c>
      <c r="F21" s="230">
        <v>3.6</v>
      </c>
      <c r="G21" s="230">
        <v>4.5</v>
      </c>
      <c r="H21" s="230">
        <v>6.5</v>
      </c>
      <c r="I21" s="231"/>
      <c r="J21" s="296"/>
      <c r="K21" s="297"/>
      <c r="L21" s="287"/>
      <c r="M21" s="230">
        <v>3</v>
      </c>
      <c r="N21" s="230">
        <v>2.88</v>
      </c>
      <c r="O21" s="230">
        <v>3.6</v>
      </c>
      <c r="P21" s="230">
        <v>4.5</v>
      </c>
      <c r="Q21" s="230">
        <v>6.5</v>
      </c>
      <c r="R21" s="231"/>
      <c r="S21" s="296"/>
      <c r="T21" s="297"/>
      <c r="U21" s="287"/>
      <c r="V21" s="230">
        <v>3</v>
      </c>
      <c r="W21" s="230">
        <v>2.88</v>
      </c>
      <c r="X21" s="230">
        <v>3.6</v>
      </c>
      <c r="Y21" s="230">
        <v>4.5</v>
      </c>
      <c r="Z21" s="230">
        <v>6.5</v>
      </c>
      <c r="AA21" s="231"/>
      <c r="AB21" s="302"/>
    </row>
    <row r="22" spans="1:28" s="233" customFormat="1" ht="24.75" customHeight="1" x14ac:dyDescent="0.25">
      <c r="A22" s="296"/>
      <c r="B22" s="297"/>
      <c r="C22" s="287"/>
      <c r="D22" s="230">
        <v>4</v>
      </c>
      <c r="E22" s="230">
        <v>3.2</v>
      </c>
      <c r="F22" s="230">
        <v>4</v>
      </c>
      <c r="G22" s="230">
        <v>5</v>
      </c>
      <c r="H22" s="230">
        <v>7</v>
      </c>
      <c r="I22" s="231"/>
      <c r="J22" s="296"/>
      <c r="K22" s="297"/>
      <c r="L22" s="287"/>
      <c r="M22" s="230">
        <v>4</v>
      </c>
      <c r="N22" s="230">
        <v>3.2</v>
      </c>
      <c r="O22" s="230">
        <v>4</v>
      </c>
      <c r="P22" s="230">
        <v>5</v>
      </c>
      <c r="Q22" s="230">
        <v>7</v>
      </c>
      <c r="R22" s="231"/>
      <c r="S22" s="296"/>
      <c r="T22" s="297"/>
      <c r="U22" s="287"/>
      <c r="V22" s="230">
        <v>4</v>
      </c>
      <c r="W22" s="230">
        <v>3.2</v>
      </c>
      <c r="X22" s="230">
        <v>4</v>
      </c>
      <c r="Y22" s="230">
        <v>5</v>
      </c>
      <c r="Z22" s="230">
        <v>7</v>
      </c>
      <c r="AA22" s="231"/>
      <c r="AB22" s="302"/>
    </row>
    <row r="23" spans="1:28" s="233" customFormat="1" ht="24.75" customHeight="1" x14ac:dyDescent="0.25">
      <c r="A23" s="296"/>
      <c r="B23" s="297"/>
      <c r="C23" s="288"/>
      <c r="D23" s="230">
        <v>5</v>
      </c>
      <c r="E23" s="230">
        <v>3.68</v>
      </c>
      <c r="F23" s="230">
        <v>4.5999999999999996</v>
      </c>
      <c r="G23" s="230">
        <v>5.75</v>
      </c>
      <c r="H23" s="230"/>
      <c r="I23" s="231"/>
      <c r="J23" s="296"/>
      <c r="K23" s="297"/>
      <c r="L23" s="288"/>
      <c r="M23" s="230">
        <v>5</v>
      </c>
      <c r="N23" s="230">
        <v>3.68</v>
      </c>
      <c r="O23" s="230">
        <v>4.5999999999999996</v>
      </c>
      <c r="P23" s="230">
        <v>5.75</v>
      </c>
      <c r="Q23" s="230"/>
      <c r="R23" s="231"/>
      <c r="S23" s="296"/>
      <c r="T23" s="297"/>
      <c r="U23" s="288"/>
      <c r="V23" s="230">
        <v>5</v>
      </c>
      <c r="W23" s="230">
        <v>3.68</v>
      </c>
      <c r="X23" s="230">
        <v>4.5999999999999996</v>
      </c>
      <c r="Y23" s="230">
        <v>5.75</v>
      </c>
      <c r="Z23" s="230"/>
      <c r="AA23" s="231"/>
      <c r="AB23" s="303"/>
    </row>
    <row r="24" spans="1:28" s="233" customFormat="1" ht="69" customHeight="1" x14ac:dyDescent="0.25">
      <c r="A24" s="230" t="s">
        <v>69</v>
      </c>
      <c r="B24" s="238" t="s">
        <v>334</v>
      </c>
      <c r="C24" s="230" t="s">
        <v>32</v>
      </c>
      <c r="D24" s="236" t="s">
        <v>33</v>
      </c>
      <c r="E24" s="230">
        <v>0.43</v>
      </c>
      <c r="F24" s="230">
        <v>0.6</v>
      </c>
      <c r="G24" s="230">
        <v>0.77</v>
      </c>
      <c r="H24" s="230">
        <v>0.94</v>
      </c>
      <c r="I24" s="231"/>
      <c r="J24" s="230" t="s">
        <v>69</v>
      </c>
      <c r="K24" s="238" t="s">
        <v>334</v>
      </c>
      <c r="L24" s="230" t="s">
        <v>32</v>
      </c>
      <c r="M24" s="236" t="s">
        <v>33</v>
      </c>
      <c r="N24" s="230">
        <v>0.43</v>
      </c>
      <c r="O24" s="230">
        <v>0.6</v>
      </c>
      <c r="P24" s="230">
        <v>0.77</v>
      </c>
      <c r="Q24" s="230">
        <v>0.94</v>
      </c>
      <c r="R24" s="231"/>
      <c r="S24" s="230" t="s">
        <v>69</v>
      </c>
      <c r="T24" s="238" t="s">
        <v>334</v>
      </c>
      <c r="U24" s="230" t="s">
        <v>32</v>
      </c>
      <c r="V24" s="236" t="s">
        <v>33</v>
      </c>
      <c r="W24" s="230">
        <v>0.43</v>
      </c>
      <c r="X24" s="230">
        <v>0.6</v>
      </c>
      <c r="Y24" s="230">
        <v>0.77</v>
      </c>
      <c r="Z24" s="230">
        <v>0.94</v>
      </c>
      <c r="AA24" s="231"/>
      <c r="AB24" s="237" t="s">
        <v>333</v>
      </c>
    </row>
    <row r="25" spans="1:28" s="233" customFormat="1" ht="71.25" customHeight="1" x14ac:dyDescent="0.25">
      <c r="A25" s="230" t="s">
        <v>78</v>
      </c>
      <c r="B25" s="238" t="s">
        <v>55</v>
      </c>
      <c r="C25" s="230" t="s">
        <v>32</v>
      </c>
      <c r="D25" s="236" t="s">
        <v>33</v>
      </c>
      <c r="E25" s="230">
        <v>0.51</v>
      </c>
      <c r="F25" s="230">
        <v>0.6</v>
      </c>
      <c r="G25" s="230">
        <v>0.68</v>
      </c>
      <c r="H25" s="230">
        <v>0.77</v>
      </c>
      <c r="I25" s="231"/>
      <c r="J25" s="230" t="s">
        <v>78</v>
      </c>
      <c r="K25" s="238" t="s">
        <v>55</v>
      </c>
      <c r="L25" s="230" t="s">
        <v>32</v>
      </c>
      <c r="M25" s="236" t="s">
        <v>33</v>
      </c>
      <c r="N25" s="230">
        <v>0.51</v>
      </c>
      <c r="O25" s="230">
        <v>0.6</v>
      </c>
      <c r="P25" s="230">
        <v>0.68</v>
      </c>
      <c r="Q25" s="230">
        <v>0.77</v>
      </c>
      <c r="R25" s="231"/>
      <c r="S25" s="230" t="s">
        <v>70</v>
      </c>
      <c r="T25" s="238" t="s">
        <v>55</v>
      </c>
      <c r="U25" s="230" t="s">
        <v>32</v>
      </c>
      <c r="V25" s="236" t="s">
        <v>33</v>
      </c>
      <c r="W25" s="230">
        <v>0.51</v>
      </c>
      <c r="X25" s="230">
        <v>0.6</v>
      </c>
      <c r="Y25" s="230">
        <v>0.68</v>
      </c>
      <c r="Z25" s="230">
        <v>0.77</v>
      </c>
      <c r="AA25" s="231"/>
      <c r="AB25" s="237" t="s">
        <v>333</v>
      </c>
    </row>
    <row r="26" spans="1:28" s="233" customFormat="1" ht="94.5" customHeight="1" x14ac:dyDescent="0.25">
      <c r="A26" s="230"/>
      <c r="B26" s="238"/>
      <c r="C26" s="230"/>
      <c r="D26" s="236"/>
      <c r="E26" s="237"/>
      <c r="F26" s="237"/>
      <c r="G26" s="237"/>
      <c r="H26" s="237"/>
      <c r="I26" s="231"/>
      <c r="J26" s="230" t="s">
        <v>79</v>
      </c>
      <c r="K26" s="238" t="s">
        <v>17</v>
      </c>
      <c r="L26" s="230" t="s">
        <v>32</v>
      </c>
      <c r="M26" s="236" t="s">
        <v>33</v>
      </c>
      <c r="N26" s="237"/>
      <c r="O26" s="237"/>
      <c r="P26" s="237"/>
      <c r="Q26" s="237"/>
      <c r="R26" s="231"/>
      <c r="S26" s="230" t="s">
        <v>71</v>
      </c>
      <c r="T26" s="238" t="s">
        <v>17</v>
      </c>
      <c r="U26" s="230" t="s">
        <v>32</v>
      </c>
      <c r="V26" s="236" t="s">
        <v>33</v>
      </c>
      <c r="W26" s="237"/>
      <c r="X26" s="237"/>
      <c r="Y26" s="237"/>
      <c r="Z26" s="237"/>
      <c r="AA26" s="231"/>
      <c r="AB26" s="196" t="s">
        <v>328</v>
      </c>
    </row>
    <row r="27" spans="1:28" s="233" customFormat="1" ht="77.25" customHeight="1" x14ac:dyDescent="0.25">
      <c r="A27" s="230" t="s">
        <v>79</v>
      </c>
      <c r="B27" s="238" t="s">
        <v>48</v>
      </c>
      <c r="C27" s="230" t="s">
        <v>32</v>
      </c>
      <c r="D27" s="236" t="s">
        <v>33</v>
      </c>
      <c r="E27" s="237">
        <v>0.63</v>
      </c>
      <c r="F27" s="237">
        <v>0.85</v>
      </c>
      <c r="G27" s="237">
        <v>1.27</v>
      </c>
      <c r="H27" s="237">
        <v>1.7</v>
      </c>
      <c r="I27" s="231"/>
      <c r="J27" s="230" t="s">
        <v>80</v>
      </c>
      <c r="K27" s="238" t="s">
        <v>48</v>
      </c>
      <c r="L27" s="230" t="s">
        <v>32</v>
      </c>
      <c r="M27" s="236" t="s">
        <v>33</v>
      </c>
      <c r="N27" s="237">
        <v>0.63</v>
      </c>
      <c r="O27" s="237">
        <v>0.85</v>
      </c>
      <c r="P27" s="237">
        <v>1.27</v>
      </c>
      <c r="Q27" s="237">
        <v>1.7</v>
      </c>
      <c r="R27" s="231"/>
      <c r="S27" s="230" t="s">
        <v>72</v>
      </c>
      <c r="T27" s="238" t="s">
        <v>48</v>
      </c>
      <c r="U27" s="230" t="s">
        <v>32</v>
      </c>
      <c r="V27" s="236" t="s">
        <v>33</v>
      </c>
      <c r="W27" s="237">
        <v>0.63</v>
      </c>
      <c r="X27" s="237">
        <v>0.85</v>
      </c>
      <c r="Y27" s="237">
        <v>1.27</v>
      </c>
      <c r="Z27" s="237">
        <v>1.7</v>
      </c>
      <c r="AA27" s="231"/>
      <c r="AB27" s="237" t="s">
        <v>333</v>
      </c>
    </row>
    <row r="29" spans="1:28" s="169" customFormat="1" ht="16.5" x14ac:dyDescent="0.25">
      <c r="B29" s="170" t="s">
        <v>186</v>
      </c>
      <c r="E29" s="171"/>
      <c r="F29" s="171"/>
      <c r="G29" s="171"/>
      <c r="H29" s="171"/>
      <c r="I29" s="171"/>
      <c r="J29" s="171"/>
      <c r="K29" s="171"/>
      <c r="L29" s="171"/>
      <c r="M29" s="171"/>
      <c r="N29" s="171"/>
      <c r="O29" s="171"/>
      <c r="P29" s="171"/>
      <c r="Q29" s="171"/>
      <c r="R29" s="171"/>
      <c r="AB29" s="172"/>
    </row>
    <row r="30" spans="1:28" ht="35.25" customHeight="1" x14ac:dyDescent="0.25">
      <c r="B30" s="293"/>
      <c r="C30" s="293"/>
      <c r="D30" s="293"/>
      <c r="E30" s="293"/>
      <c r="F30" s="293"/>
      <c r="G30" s="293"/>
      <c r="H30" s="293"/>
      <c r="I30" s="293"/>
      <c r="J30" s="293"/>
      <c r="K30" s="293"/>
      <c r="L30" s="293"/>
      <c r="M30" s="293"/>
      <c r="N30" s="293"/>
      <c r="O30" s="293"/>
      <c r="P30" s="293"/>
      <c r="Q30" s="293"/>
      <c r="R30" s="293"/>
      <c r="S30" s="293"/>
      <c r="T30" s="293"/>
      <c r="U30" s="293"/>
      <c r="V30" s="293"/>
      <c r="W30" s="293"/>
      <c r="X30" s="293"/>
      <c r="Y30" s="293"/>
      <c r="Z30" s="293"/>
      <c r="AA30" s="293"/>
      <c r="AB30" s="293"/>
    </row>
  </sheetData>
  <mergeCells count="42">
    <mergeCell ref="AB19:AB23"/>
    <mergeCell ref="A8:A12"/>
    <mergeCell ref="B8:B12"/>
    <mergeCell ref="C8:C12"/>
    <mergeCell ref="AB8:AB12"/>
    <mergeCell ref="B19:B23"/>
    <mergeCell ref="J19:J23"/>
    <mergeCell ref="K19:K23"/>
    <mergeCell ref="K8:K12"/>
    <mergeCell ref="J8:J12"/>
    <mergeCell ref="L8:L12"/>
    <mergeCell ref="U8:U12"/>
    <mergeCell ref="B30:AB30"/>
    <mergeCell ref="A1:AB1"/>
    <mergeCell ref="U4:U5"/>
    <mergeCell ref="V4:V5"/>
    <mergeCell ref="W4:AA4"/>
    <mergeCell ref="A3:I3"/>
    <mergeCell ref="S3:AA3"/>
    <mergeCell ref="A4:A5"/>
    <mergeCell ref="B4:B5"/>
    <mergeCell ref="C4:C5"/>
    <mergeCell ref="D4:D5"/>
    <mergeCell ref="E4:I4"/>
    <mergeCell ref="S4:S5"/>
    <mergeCell ref="A19:A23"/>
    <mergeCell ref="T4:T5"/>
    <mergeCell ref="S19:S23"/>
    <mergeCell ref="J3:R3"/>
    <mergeCell ref="J4:J5"/>
    <mergeCell ref="K4:K5"/>
    <mergeCell ref="L4:L5"/>
    <mergeCell ref="M4:M5"/>
    <mergeCell ref="N4:R4"/>
    <mergeCell ref="B6:I6"/>
    <mergeCell ref="K6:R6"/>
    <mergeCell ref="T6:AA6"/>
    <mergeCell ref="U19:U23"/>
    <mergeCell ref="L19:L23"/>
    <mergeCell ref="C19:C23"/>
    <mergeCell ref="T19:T23"/>
    <mergeCell ref="T8:T12"/>
  </mergeCells>
  <pageMargins left="0.31496062992125984" right="0.31496062992125984" top="0.35433070866141736" bottom="0.35433070866141736" header="0.31496062992125984" footer="0.31496062992125984"/>
  <pageSetup paperSize="8" orientation="landscape" verticalDpi="0" r:id="rId1"/>
  <ignoredErrors>
    <ignoredError sqref="S7:S13 S16:S25 S26:S2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D48"/>
  <sheetViews>
    <sheetView topLeftCell="A19" zoomScale="70" zoomScaleNormal="70" workbookViewId="0">
      <selection activeCell="T12" sqref="T12:T17"/>
    </sheetView>
  </sheetViews>
  <sheetFormatPr defaultColWidth="9.140625" defaultRowHeight="15" x14ac:dyDescent="0.25"/>
  <cols>
    <col min="1" max="1" width="5.42578125" style="131" customWidth="1"/>
    <col min="2" max="2" width="18.140625" style="131" customWidth="1"/>
    <col min="3" max="3" width="10.5703125" style="131" customWidth="1"/>
    <col min="4" max="4" width="6.28515625" style="131" customWidth="1"/>
    <col min="5" max="5" width="8.7109375" style="135" customWidth="1"/>
    <col min="6" max="6" width="8.5703125" style="135" customWidth="1"/>
    <col min="7" max="7" width="9.5703125" style="135" customWidth="1"/>
    <col min="8" max="10" width="8.28515625" style="135" customWidth="1"/>
    <col min="11" max="11" width="21.7109375" style="135" customWidth="1"/>
    <col min="12" max="12" width="12" style="135" customWidth="1"/>
    <col min="13" max="19" width="8.28515625" style="135" customWidth="1"/>
    <col min="20" max="20" width="5" style="131" bestFit="1" customWidth="1"/>
    <col min="21" max="21" width="18.42578125" style="131" bestFit="1" customWidth="1"/>
    <col min="22" max="22" width="10" style="131" bestFit="1" customWidth="1"/>
    <col min="23" max="23" width="6.7109375" style="131" customWidth="1"/>
    <col min="24" max="25" width="8.85546875" style="131" customWidth="1"/>
    <col min="26" max="27" width="8" style="131" customWidth="1"/>
    <col min="28" max="28" width="8.85546875" style="131" customWidth="1"/>
    <col min="29" max="29" width="8.28515625" style="131" customWidth="1"/>
    <col min="30" max="30" width="39.28515625" style="134" customWidth="1"/>
    <col min="31" max="16384" width="9.140625" style="131"/>
  </cols>
  <sheetData>
    <row r="1" spans="1:30" s="136" customFormat="1" ht="30.75" customHeight="1" x14ac:dyDescent="0.25">
      <c r="A1" s="294" t="s">
        <v>89</v>
      </c>
      <c r="B1" s="294"/>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row>
    <row r="2" spans="1:30" s="136" customFormat="1" ht="15.75" x14ac:dyDescent="0.25">
      <c r="C2" s="137"/>
      <c r="D2" s="137"/>
      <c r="E2" s="138"/>
      <c r="F2" s="138"/>
      <c r="G2" s="138"/>
      <c r="H2" s="138"/>
      <c r="I2" s="138"/>
      <c r="J2" s="138"/>
      <c r="K2" s="138"/>
      <c r="L2" s="138"/>
      <c r="M2" s="138"/>
      <c r="N2" s="138"/>
      <c r="O2" s="138"/>
      <c r="P2" s="138"/>
      <c r="Q2" s="138"/>
      <c r="R2" s="138"/>
      <c r="S2" s="138"/>
    </row>
    <row r="3" spans="1:30" s="136" customFormat="1" ht="64.7" customHeight="1" x14ac:dyDescent="0.25">
      <c r="A3" s="257" t="s">
        <v>325</v>
      </c>
      <c r="B3" s="257"/>
      <c r="C3" s="257"/>
      <c r="D3" s="257"/>
      <c r="E3" s="257"/>
      <c r="F3" s="257"/>
      <c r="G3" s="257"/>
      <c r="H3" s="257"/>
      <c r="I3" s="257"/>
      <c r="J3" s="252" t="s">
        <v>326</v>
      </c>
      <c r="K3" s="253"/>
      <c r="L3" s="253"/>
      <c r="M3" s="253"/>
      <c r="N3" s="253"/>
      <c r="O3" s="253"/>
      <c r="P3" s="253"/>
      <c r="Q3" s="253"/>
      <c r="R3" s="253"/>
      <c r="S3" s="254"/>
      <c r="T3" s="257" t="s">
        <v>329</v>
      </c>
      <c r="U3" s="257"/>
      <c r="V3" s="257"/>
      <c r="W3" s="257"/>
      <c r="X3" s="257"/>
      <c r="Y3" s="257"/>
      <c r="Z3" s="257"/>
      <c r="AA3" s="257"/>
      <c r="AB3" s="257"/>
      <c r="AC3" s="257"/>
      <c r="AD3" s="257" t="s">
        <v>0</v>
      </c>
    </row>
    <row r="4" spans="1:30" s="136" customFormat="1" ht="31.9" customHeight="1" x14ac:dyDescent="0.25">
      <c r="A4" s="257" t="s">
        <v>1</v>
      </c>
      <c r="B4" s="257" t="s">
        <v>2</v>
      </c>
      <c r="C4" s="314" t="s">
        <v>4</v>
      </c>
      <c r="D4" s="314" t="s">
        <v>27</v>
      </c>
      <c r="E4" s="314"/>
      <c r="F4" s="314"/>
      <c r="G4" s="314"/>
      <c r="H4" s="314"/>
      <c r="I4" s="314"/>
      <c r="J4" s="257" t="s">
        <v>1</v>
      </c>
      <c r="K4" s="257" t="s">
        <v>2</v>
      </c>
      <c r="L4" s="257" t="s">
        <v>4</v>
      </c>
      <c r="M4" s="257" t="s">
        <v>27</v>
      </c>
      <c r="N4" s="257" t="s">
        <v>25</v>
      </c>
      <c r="O4" s="257"/>
      <c r="P4" s="257"/>
      <c r="Q4" s="257"/>
      <c r="R4" s="257"/>
      <c r="S4" s="257"/>
      <c r="T4" s="257" t="s">
        <v>1</v>
      </c>
      <c r="U4" s="257" t="s">
        <v>2</v>
      </c>
      <c r="V4" s="257" t="s">
        <v>4</v>
      </c>
      <c r="W4" s="257" t="s">
        <v>27</v>
      </c>
      <c r="X4" s="257" t="s">
        <v>25</v>
      </c>
      <c r="Y4" s="257"/>
      <c r="Z4" s="257"/>
      <c r="AA4" s="257"/>
      <c r="AB4" s="257"/>
      <c r="AC4" s="257"/>
      <c r="AD4" s="257"/>
    </row>
    <row r="5" spans="1:30" ht="30.95" customHeight="1" x14ac:dyDescent="0.25">
      <c r="A5" s="257"/>
      <c r="B5" s="257"/>
      <c r="C5" s="314"/>
      <c r="D5" s="314"/>
      <c r="E5" s="243" t="s">
        <v>20</v>
      </c>
      <c r="F5" s="243" t="s">
        <v>21</v>
      </c>
      <c r="G5" s="243" t="s">
        <v>22</v>
      </c>
      <c r="H5" s="243" t="s">
        <v>23</v>
      </c>
      <c r="I5" s="243" t="s">
        <v>24</v>
      </c>
      <c r="J5" s="257"/>
      <c r="K5" s="257"/>
      <c r="L5" s="257"/>
      <c r="M5" s="257"/>
      <c r="N5" s="243" t="s">
        <v>19</v>
      </c>
      <c r="O5" s="243" t="s">
        <v>20</v>
      </c>
      <c r="P5" s="243" t="s">
        <v>21</v>
      </c>
      <c r="Q5" s="243" t="s">
        <v>22</v>
      </c>
      <c r="R5" s="243" t="s">
        <v>23</v>
      </c>
      <c r="S5" s="243" t="s">
        <v>24</v>
      </c>
      <c r="T5" s="257"/>
      <c r="U5" s="257"/>
      <c r="V5" s="257"/>
      <c r="W5" s="257"/>
      <c r="X5" s="243" t="s">
        <v>19</v>
      </c>
      <c r="Y5" s="243" t="s">
        <v>20</v>
      </c>
      <c r="Z5" s="243" t="s">
        <v>21</v>
      </c>
      <c r="AA5" s="243" t="s">
        <v>22</v>
      </c>
      <c r="AB5" s="243" t="s">
        <v>23</v>
      </c>
      <c r="AC5" s="243" t="s">
        <v>24</v>
      </c>
      <c r="AD5" s="257"/>
    </row>
    <row r="6" spans="1:30" ht="15.75" x14ac:dyDescent="0.25">
      <c r="A6" s="208" t="s">
        <v>56</v>
      </c>
      <c r="B6" s="208" t="s">
        <v>74</v>
      </c>
      <c r="C6" s="208"/>
      <c r="D6" s="208"/>
      <c r="E6" s="244"/>
      <c r="F6" s="244"/>
      <c r="G6" s="244"/>
      <c r="H6" s="244"/>
      <c r="I6" s="244"/>
      <c r="J6" s="208" t="s">
        <v>56</v>
      </c>
      <c r="K6" s="208" t="s">
        <v>74</v>
      </c>
      <c r="L6" s="208"/>
      <c r="M6" s="208"/>
      <c r="N6" s="244"/>
      <c r="O6" s="244"/>
      <c r="P6" s="244"/>
      <c r="Q6" s="244"/>
      <c r="R6" s="244"/>
      <c r="S6" s="244"/>
      <c r="T6" s="208" t="s">
        <v>56</v>
      </c>
      <c r="U6" s="208" t="s">
        <v>74</v>
      </c>
      <c r="V6" s="208"/>
      <c r="W6" s="208"/>
      <c r="X6" s="244"/>
      <c r="Y6" s="244"/>
      <c r="Z6" s="244"/>
      <c r="AA6" s="244"/>
      <c r="AB6" s="244"/>
      <c r="AC6" s="244"/>
      <c r="AD6" s="187"/>
    </row>
    <row r="7" spans="1:30" ht="24.75" customHeight="1" x14ac:dyDescent="0.25">
      <c r="A7" s="296"/>
      <c r="B7" s="296"/>
      <c r="C7" s="296" t="s">
        <v>75</v>
      </c>
      <c r="D7" s="230" t="s">
        <v>56</v>
      </c>
      <c r="E7" s="230">
        <v>4.42</v>
      </c>
      <c r="F7" s="230">
        <v>6.63</v>
      </c>
      <c r="G7" s="230">
        <v>11.66</v>
      </c>
      <c r="H7" s="230">
        <v>23.33</v>
      </c>
      <c r="I7" s="230">
        <v>35</v>
      </c>
      <c r="J7" s="296"/>
      <c r="K7" s="296"/>
      <c r="L7" s="296" t="s">
        <v>75</v>
      </c>
      <c r="M7" s="230" t="s">
        <v>56</v>
      </c>
      <c r="N7" s="230">
        <v>2.95</v>
      </c>
      <c r="O7" s="230">
        <v>4.42</v>
      </c>
      <c r="P7" s="230">
        <v>6.63</v>
      </c>
      <c r="Q7" s="230">
        <v>11.66</v>
      </c>
      <c r="R7" s="230">
        <v>23.33</v>
      </c>
      <c r="S7" s="230">
        <v>35</v>
      </c>
      <c r="T7" s="296"/>
      <c r="U7" s="296"/>
      <c r="V7" s="296" t="s">
        <v>75</v>
      </c>
      <c r="W7" s="230" t="s">
        <v>56</v>
      </c>
      <c r="X7" s="230">
        <v>2.95</v>
      </c>
      <c r="Y7" s="230">
        <v>4.42</v>
      </c>
      <c r="Z7" s="230">
        <v>6.63</v>
      </c>
      <c r="AA7" s="230">
        <v>11.66</v>
      </c>
      <c r="AB7" s="230">
        <v>23.33</v>
      </c>
      <c r="AC7" s="230">
        <v>35</v>
      </c>
      <c r="AD7" s="311" t="s">
        <v>330</v>
      </c>
    </row>
    <row r="8" spans="1:30" ht="24.75" customHeight="1" x14ac:dyDescent="0.25">
      <c r="A8" s="296"/>
      <c r="B8" s="296"/>
      <c r="C8" s="296"/>
      <c r="D8" s="230" t="s">
        <v>57</v>
      </c>
      <c r="E8" s="230">
        <v>5.74</v>
      </c>
      <c r="F8" s="230">
        <v>8.6199999999999992</v>
      </c>
      <c r="G8" s="230">
        <v>14</v>
      </c>
      <c r="H8" s="230">
        <v>28</v>
      </c>
      <c r="I8" s="230">
        <v>42</v>
      </c>
      <c r="J8" s="296"/>
      <c r="K8" s="296"/>
      <c r="L8" s="296"/>
      <c r="M8" s="230" t="s">
        <v>57</v>
      </c>
      <c r="N8" s="230">
        <v>3.83</v>
      </c>
      <c r="O8" s="230">
        <v>5.74</v>
      </c>
      <c r="P8" s="230">
        <v>8.6199999999999992</v>
      </c>
      <c r="Q8" s="230">
        <v>14</v>
      </c>
      <c r="R8" s="230">
        <v>28</v>
      </c>
      <c r="S8" s="230">
        <v>42</v>
      </c>
      <c r="T8" s="296"/>
      <c r="U8" s="296"/>
      <c r="V8" s="296"/>
      <c r="W8" s="230" t="s">
        <v>57</v>
      </c>
      <c r="X8" s="230">
        <v>3.83</v>
      </c>
      <c r="Y8" s="230">
        <v>5.74</v>
      </c>
      <c r="Z8" s="230">
        <v>8.6199999999999992</v>
      </c>
      <c r="AA8" s="230">
        <v>14</v>
      </c>
      <c r="AB8" s="230">
        <v>28</v>
      </c>
      <c r="AC8" s="230">
        <v>42</v>
      </c>
      <c r="AD8" s="312"/>
    </row>
    <row r="9" spans="1:30" ht="24.75" customHeight="1" x14ac:dyDescent="0.25">
      <c r="A9" s="296"/>
      <c r="B9" s="296"/>
      <c r="C9" s="296"/>
      <c r="D9" s="230" t="s">
        <v>58</v>
      </c>
      <c r="E9" s="237">
        <v>7.47</v>
      </c>
      <c r="F9" s="237">
        <v>11.2</v>
      </c>
      <c r="G9" s="237">
        <v>16.8</v>
      </c>
      <c r="H9" s="237">
        <v>33.6</v>
      </c>
      <c r="I9" s="237">
        <v>50.4</v>
      </c>
      <c r="J9" s="296"/>
      <c r="K9" s="296"/>
      <c r="L9" s="296"/>
      <c r="M9" s="230" t="s">
        <v>58</v>
      </c>
      <c r="N9" s="237">
        <v>4.9800000000000004</v>
      </c>
      <c r="O9" s="237">
        <v>7.47</v>
      </c>
      <c r="P9" s="237">
        <v>11.2</v>
      </c>
      <c r="Q9" s="237">
        <v>16.8</v>
      </c>
      <c r="R9" s="237">
        <v>33.6</v>
      </c>
      <c r="S9" s="237">
        <v>50.4</v>
      </c>
      <c r="T9" s="296"/>
      <c r="U9" s="296"/>
      <c r="V9" s="296"/>
      <c r="W9" s="230" t="s">
        <v>58</v>
      </c>
      <c r="X9" s="237">
        <v>4.9800000000000004</v>
      </c>
      <c r="Y9" s="237">
        <v>7.47</v>
      </c>
      <c r="Z9" s="237">
        <v>11.2</v>
      </c>
      <c r="AA9" s="237">
        <v>16.8</v>
      </c>
      <c r="AB9" s="237">
        <v>33.6</v>
      </c>
      <c r="AC9" s="237">
        <v>50.4</v>
      </c>
      <c r="AD9" s="312"/>
    </row>
    <row r="10" spans="1:30" ht="24.75" customHeight="1" x14ac:dyDescent="0.25">
      <c r="A10" s="296"/>
      <c r="B10" s="296"/>
      <c r="C10" s="296"/>
      <c r="D10" s="230" t="s">
        <v>59</v>
      </c>
      <c r="E10" s="237">
        <v>9.7100000000000009</v>
      </c>
      <c r="F10" s="237">
        <v>14.56</v>
      </c>
      <c r="G10" s="237">
        <v>20.16</v>
      </c>
      <c r="H10" s="237">
        <v>40.32</v>
      </c>
      <c r="I10" s="237">
        <v>60.48</v>
      </c>
      <c r="J10" s="296"/>
      <c r="K10" s="296"/>
      <c r="L10" s="296"/>
      <c r="M10" s="230" t="s">
        <v>59</v>
      </c>
      <c r="N10" s="237">
        <v>6.47</v>
      </c>
      <c r="O10" s="237">
        <v>9.7100000000000009</v>
      </c>
      <c r="P10" s="237">
        <v>14.56</v>
      </c>
      <c r="Q10" s="237">
        <v>20.16</v>
      </c>
      <c r="R10" s="237">
        <v>40.32</v>
      </c>
      <c r="S10" s="237">
        <v>60.48</v>
      </c>
      <c r="T10" s="296"/>
      <c r="U10" s="296"/>
      <c r="V10" s="296"/>
      <c r="W10" s="230" t="s">
        <v>59</v>
      </c>
      <c r="X10" s="237">
        <v>6.47</v>
      </c>
      <c r="Y10" s="237">
        <v>9.7100000000000009</v>
      </c>
      <c r="Z10" s="237">
        <v>14.56</v>
      </c>
      <c r="AA10" s="237">
        <v>20.16</v>
      </c>
      <c r="AB10" s="237">
        <v>40.32</v>
      </c>
      <c r="AC10" s="237">
        <v>60.48</v>
      </c>
      <c r="AD10" s="312"/>
    </row>
    <row r="11" spans="1:30" ht="24.75" customHeight="1" x14ac:dyDescent="0.25">
      <c r="A11" s="296"/>
      <c r="B11" s="296"/>
      <c r="C11" s="296"/>
      <c r="D11" s="230" t="s">
        <v>60</v>
      </c>
      <c r="E11" s="237">
        <v>12.62</v>
      </c>
      <c r="F11" s="237">
        <v>18.93</v>
      </c>
      <c r="G11" s="237">
        <v>24.19</v>
      </c>
      <c r="H11" s="237"/>
      <c r="I11" s="237"/>
      <c r="J11" s="296"/>
      <c r="K11" s="296"/>
      <c r="L11" s="296"/>
      <c r="M11" s="230" t="s">
        <v>60</v>
      </c>
      <c r="N11" s="237"/>
      <c r="O11" s="237">
        <v>12.62</v>
      </c>
      <c r="P11" s="237">
        <v>18.93</v>
      </c>
      <c r="Q11" s="237">
        <v>24.19</v>
      </c>
      <c r="R11" s="237"/>
      <c r="S11" s="237"/>
      <c r="T11" s="296"/>
      <c r="U11" s="296"/>
      <c r="V11" s="296"/>
      <c r="W11" s="230" t="s">
        <v>60</v>
      </c>
      <c r="X11" s="237"/>
      <c r="Y11" s="237">
        <v>12.62</v>
      </c>
      <c r="Z11" s="237">
        <v>18.93</v>
      </c>
      <c r="AA11" s="237">
        <v>24.19</v>
      </c>
      <c r="AB11" s="237"/>
      <c r="AC11" s="237"/>
      <c r="AD11" s="313"/>
    </row>
    <row r="12" spans="1:30" ht="27" customHeight="1" x14ac:dyDescent="0.25">
      <c r="A12" s="296" t="s">
        <v>39</v>
      </c>
      <c r="B12" s="296" t="s">
        <v>299</v>
      </c>
      <c r="C12" s="296" t="s">
        <v>76</v>
      </c>
      <c r="D12" s="230" t="s">
        <v>56</v>
      </c>
      <c r="E12" s="237">
        <v>1.32</v>
      </c>
      <c r="F12" s="237">
        <v>0.36</v>
      </c>
      <c r="G12" s="237">
        <v>0.31</v>
      </c>
      <c r="H12" s="237">
        <v>0.81</v>
      </c>
      <c r="I12" s="237">
        <v>1.62</v>
      </c>
      <c r="J12" s="296" t="s">
        <v>39</v>
      </c>
      <c r="K12" s="296" t="s">
        <v>299</v>
      </c>
      <c r="L12" s="296" t="s">
        <v>76</v>
      </c>
      <c r="M12" s="230" t="s">
        <v>56</v>
      </c>
      <c r="N12" s="237">
        <v>1.93</v>
      </c>
      <c r="O12" s="237">
        <v>1.32</v>
      </c>
      <c r="P12" s="237">
        <v>0.36</v>
      </c>
      <c r="Q12" s="237">
        <v>0.31</v>
      </c>
      <c r="R12" s="237">
        <v>0.81</v>
      </c>
      <c r="S12" s="237">
        <v>1.62</v>
      </c>
      <c r="T12" s="296" t="s">
        <v>39</v>
      </c>
      <c r="U12" s="296" t="s">
        <v>299</v>
      </c>
      <c r="V12" s="296" t="s">
        <v>76</v>
      </c>
      <c r="W12" s="230" t="s">
        <v>56</v>
      </c>
      <c r="X12" s="237">
        <v>1.93</v>
      </c>
      <c r="Y12" s="237">
        <v>1.32</v>
      </c>
      <c r="Z12" s="237">
        <v>0.36</v>
      </c>
      <c r="AA12" s="237">
        <v>0.31</v>
      </c>
      <c r="AB12" s="237">
        <v>0.81</v>
      </c>
      <c r="AC12" s="237">
        <v>1.62</v>
      </c>
      <c r="AD12" s="311" t="s">
        <v>330</v>
      </c>
    </row>
    <row r="13" spans="1:30" ht="27" customHeight="1" x14ac:dyDescent="0.25">
      <c r="A13" s="296"/>
      <c r="B13" s="296"/>
      <c r="C13" s="296"/>
      <c r="D13" s="230" t="s">
        <v>57</v>
      </c>
      <c r="E13" s="237">
        <v>1.65</v>
      </c>
      <c r="F13" s="237">
        <v>0.45</v>
      </c>
      <c r="G13" s="237">
        <v>0.42</v>
      </c>
      <c r="H13" s="237">
        <v>0.93</v>
      </c>
      <c r="I13" s="237">
        <v>1.86</v>
      </c>
      <c r="J13" s="296"/>
      <c r="K13" s="296"/>
      <c r="L13" s="296"/>
      <c r="M13" s="230" t="s">
        <v>57</v>
      </c>
      <c r="N13" s="237">
        <v>2.42</v>
      </c>
      <c r="O13" s="237">
        <v>1.65</v>
      </c>
      <c r="P13" s="237">
        <v>0.45</v>
      </c>
      <c r="Q13" s="237">
        <v>0.42</v>
      </c>
      <c r="R13" s="237">
        <v>0.93</v>
      </c>
      <c r="S13" s="237">
        <v>1.86</v>
      </c>
      <c r="T13" s="296"/>
      <c r="U13" s="296"/>
      <c r="V13" s="296"/>
      <c r="W13" s="230" t="s">
        <v>57</v>
      </c>
      <c r="X13" s="237">
        <v>2.42</v>
      </c>
      <c r="Y13" s="237">
        <v>1.65</v>
      </c>
      <c r="Z13" s="237">
        <v>0.45</v>
      </c>
      <c r="AA13" s="237">
        <v>0.42</v>
      </c>
      <c r="AB13" s="237">
        <v>0.93</v>
      </c>
      <c r="AC13" s="237">
        <v>1.86</v>
      </c>
      <c r="AD13" s="312"/>
    </row>
    <row r="14" spans="1:30" ht="27" customHeight="1" x14ac:dyDescent="0.25">
      <c r="A14" s="296"/>
      <c r="B14" s="296"/>
      <c r="C14" s="296"/>
      <c r="D14" s="230" t="s">
        <v>58</v>
      </c>
      <c r="E14" s="237">
        <v>2.2000000000000002</v>
      </c>
      <c r="F14" s="237">
        <v>0.6</v>
      </c>
      <c r="G14" s="237">
        <v>0.52</v>
      </c>
      <c r="H14" s="237">
        <v>1.24</v>
      </c>
      <c r="I14" s="237">
        <v>2.48</v>
      </c>
      <c r="J14" s="296"/>
      <c r="K14" s="296"/>
      <c r="L14" s="296"/>
      <c r="M14" s="230" t="s">
        <v>58</v>
      </c>
      <c r="N14" s="237">
        <v>3.22</v>
      </c>
      <c r="O14" s="237">
        <v>2.2000000000000002</v>
      </c>
      <c r="P14" s="237">
        <v>0.6</v>
      </c>
      <c r="Q14" s="237">
        <v>0.52</v>
      </c>
      <c r="R14" s="237">
        <v>1.24</v>
      </c>
      <c r="S14" s="237">
        <v>2.48</v>
      </c>
      <c r="T14" s="296"/>
      <c r="U14" s="296"/>
      <c r="V14" s="296"/>
      <c r="W14" s="230" t="s">
        <v>58</v>
      </c>
      <c r="X14" s="237">
        <v>3.22</v>
      </c>
      <c r="Y14" s="237">
        <v>2.2000000000000002</v>
      </c>
      <c r="Z14" s="237">
        <v>0.6</v>
      </c>
      <c r="AA14" s="237">
        <v>0.52</v>
      </c>
      <c r="AB14" s="237">
        <v>1.24</v>
      </c>
      <c r="AC14" s="237">
        <v>2.48</v>
      </c>
      <c r="AD14" s="312"/>
    </row>
    <row r="15" spans="1:30" ht="27" customHeight="1" x14ac:dyDescent="0.25">
      <c r="A15" s="296"/>
      <c r="B15" s="296"/>
      <c r="C15" s="296"/>
      <c r="D15" s="230" t="s">
        <v>59</v>
      </c>
      <c r="E15" s="237">
        <v>2.97</v>
      </c>
      <c r="F15" s="237">
        <v>0.81</v>
      </c>
      <c r="G15" s="237">
        <v>0.65</v>
      </c>
      <c r="H15" s="237">
        <v>1.36</v>
      </c>
      <c r="I15" s="237">
        <v>2.72</v>
      </c>
      <c r="J15" s="296"/>
      <c r="K15" s="296"/>
      <c r="L15" s="296"/>
      <c r="M15" s="230" t="s">
        <v>59</v>
      </c>
      <c r="N15" s="237">
        <v>3.86</v>
      </c>
      <c r="O15" s="237">
        <v>2.97</v>
      </c>
      <c r="P15" s="237">
        <v>0.81</v>
      </c>
      <c r="Q15" s="237">
        <v>0.65</v>
      </c>
      <c r="R15" s="237">
        <v>1.36</v>
      </c>
      <c r="S15" s="237">
        <v>2.72</v>
      </c>
      <c r="T15" s="296"/>
      <c r="U15" s="296"/>
      <c r="V15" s="296"/>
      <c r="W15" s="230" t="s">
        <v>59</v>
      </c>
      <c r="X15" s="237">
        <v>3.86</v>
      </c>
      <c r="Y15" s="237">
        <v>2.97</v>
      </c>
      <c r="Z15" s="237">
        <v>0.81</v>
      </c>
      <c r="AA15" s="237">
        <v>0.65</v>
      </c>
      <c r="AB15" s="237">
        <v>1.36</v>
      </c>
      <c r="AC15" s="237">
        <v>2.72</v>
      </c>
      <c r="AD15" s="312"/>
    </row>
    <row r="16" spans="1:30" ht="27" customHeight="1" x14ac:dyDescent="0.25">
      <c r="A16" s="296"/>
      <c r="B16" s="296"/>
      <c r="C16" s="296"/>
      <c r="D16" s="230" t="s">
        <v>60</v>
      </c>
      <c r="E16" s="237">
        <v>3.74</v>
      </c>
      <c r="F16" s="237">
        <v>1.04</v>
      </c>
      <c r="G16" s="237">
        <v>0.91</v>
      </c>
      <c r="H16" s="237"/>
      <c r="I16" s="237"/>
      <c r="J16" s="296"/>
      <c r="K16" s="296"/>
      <c r="L16" s="296"/>
      <c r="M16" s="230" t="s">
        <v>60</v>
      </c>
      <c r="N16" s="237"/>
      <c r="O16" s="237">
        <v>3.74</v>
      </c>
      <c r="P16" s="237">
        <v>1.04</v>
      </c>
      <c r="Q16" s="237">
        <v>0.91</v>
      </c>
      <c r="R16" s="237"/>
      <c r="S16" s="237"/>
      <c r="T16" s="296"/>
      <c r="U16" s="296"/>
      <c r="V16" s="296"/>
      <c r="W16" s="230" t="s">
        <v>60</v>
      </c>
      <c r="X16" s="237"/>
      <c r="Y16" s="237">
        <v>3.74</v>
      </c>
      <c r="Z16" s="237">
        <v>1.04</v>
      </c>
      <c r="AA16" s="237">
        <v>0.91</v>
      </c>
      <c r="AB16" s="237"/>
      <c r="AC16" s="237"/>
      <c r="AD16" s="313"/>
    </row>
    <row r="17" spans="1:30" ht="15.75" hidden="1" customHeight="1" x14ac:dyDescent="0.25">
      <c r="A17" s="296"/>
      <c r="B17" s="296"/>
      <c r="C17" s="296"/>
      <c r="D17" s="230"/>
      <c r="E17" s="245"/>
      <c r="F17" s="245"/>
      <c r="G17" s="245"/>
      <c r="H17" s="245"/>
      <c r="I17" s="245"/>
      <c r="J17" s="296"/>
      <c r="K17" s="296"/>
      <c r="L17" s="296"/>
      <c r="M17" s="230"/>
      <c r="N17" s="245"/>
      <c r="O17" s="245"/>
      <c r="P17" s="245"/>
      <c r="Q17" s="245"/>
      <c r="R17" s="245"/>
      <c r="S17" s="245"/>
      <c r="T17" s="296"/>
      <c r="U17" s="296"/>
      <c r="V17" s="296"/>
      <c r="W17" s="230"/>
      <c r="X17" s="245"/>
      <c r="Y17" s="245"/>
      <c r="Z17" s="245"/>
      <c r="AA17" s="245"/>
      <c r="AB17" s="245"/>
      <c r="AC17" s="245"/>
      <c r="AD17" s="187"/>
    </row>
    <row r="18" spans="1:30" ht="15.4" customHeight="1" x14ac:dyDescent="0.25">
      <c r="A18" s="296" t="s">
        <v>41</v>
      </c>
      <c r="B18" s="296" t="s">
        <v>298</v>
      </c>
      <c r="C18" s="296" t="s">
        <v>76</v>
      </c>
      <c r="D18" s="296" t="s">
        <v>56</v>
      </c>
      <c r="E18" s="246">
        <v>16.68</v>
      </c>
      <c r="F18" s="246">
        <v>6.09</v>
      </c>
      <c r="G18" s="246">
        <v>8.5299999999999994</v>
      </c>
      <c r="H18" s="246">
        <v>11.95</v>
      </c>
      <c r="I18" s="246">
        <v>23.9</v>
      </c>
      <c r="J18" s="296" t="s">
        <v>41</v>
      </c>
      <c r="K18" s="296" t="s">
        <v>298</v>
      </c>
      <c r="L18" s="296" t="s">
        <v>76</v>
      </c>
      <c r="M18" s="296" t="s">
        <v>56</v>
      </c>
      <c r="N18" s="246">
        <v>23.9</v>
      </c>
      <c r="O18" s="246">
        <v>16.68</v>
      </c>
      <c r="P18" s="246">
        <v>6.09</v>
      </c>
      <c r="Q18" s="246">
        <v>8.5299999999999994</v>
      </c>
      <c r="R18" s="246">
        <v>11.95</v>
      </c>
      <c r="S18" s="246">
        <v>23.9</v>
      </c>
      <c r="T18" s="296" t="s">
        <v>41</v>
      </c>
      <c r="U18" s="296" t="s">
        <v>298</v>
      </c>
      <c r="V18" s="296" t="s">
        <v>76</v>
      </c>
      <c r="W18" s="296" t="s">
        <v>56</v>
      </c>
      <c r="X18" s="246">
        <v>23.9</v>
      </c>
      <c r="Y18" s="246">
        <v>16.68</v>
      </c>
      <c r="Z18" s="246">
        <v>6.09</v>
      </c>
      <c r="AA18" s="246">
        <v>8.5299999999999994</v>
      </c>
      <c r="AB18" s="246">
        <v>11.95</v>
      </c>
      <c r="AC18" s="246">
        <v>23.9</v>
      </c>
      <c r="AD18" s="311" t="s">
        <v>330</v>
      </c>
    </row>
    <row r="19" spans="1:30" ht="15.75" x14ac:dyDescent="0.25">
      <c r="A19" s="296"/>
      <c r="B19" s="296"/>
      <c r="C19" s="296"/>
      <c r="D19" s="296"/>
      <c r="E19" s="237">
        <v>11.66</v>
      </c>
      <c r="F19" s="237">
        <v>4.25</v>
      </c>
      <c r="G19" s="237">
        <v>5.96</v>
      </c>
      <c r="H19" s="237">
        <v>8.36</v>
      </c>
      <c r="I19" s="237">
        <v>16.72</v>
      </c>
      <c r="J19" s="296"/>
      <c r="K19" s="296"/>
      <c r="L19" s="296"/>
      <c r="M19" s="296"/>
      <c r="N19" s="237">
        <v>16.71</v>
      </c>
      <c r="O19" s="237">
        <v>11.66</v>
      </c>
      <c r="P19" s="237">
        <v>4.25</v>
      </c>
      <c r="Q19" s="237">
        <v>5.96</v>
      </c>
      <c r="R19" s="237">
        <v>8.36</v>
      </c>
      <c r="S19" s="237">
        <v>16.72</v>
      </c>
      <c r="T19" s="296"/>
      <c r="U19" s="296"/>
      <c r="V19" s="296"/>
      <c r="W19" s="296"/>
      <c r="X19" s="237">
        <v>16.71</v>
      </c>
      <c r="Y19" s="237">
        <v>11.66</v>
      </c>
      <c r="Z19" s="237">
        <v>4.25</v>
      </c>
      <c r="AA19" s="237">
        <v>5.96</v>
      </c>
      <c r="AB19" s="237">
        <v>8.36</v>
      </c>
      <c r="AC19" s="237">
        <v>16.72</v>
      </c>
      <c r="AD19" s="312"/>
    </row>
    <row r="20" spans="1:30" ht="15.75" x14ac:dyDescent="0.25">
      <c r="A20" s="296"/>
      <c r="B20" s="296"/>
      <c r="C20" s="296"/>
      <c r="D20" s="296" t="s">
        <v>57</v>
      </c>
      <c r="E20" s="246">
        <v>20.02</v>
      </c>
      <c r="F20" s="246">
        <v>7.31</v>
      </c>
      <c r="G20" s="246">
        <v>10.24</v>
      </c>
      <c r="H20" s="246">
        <v>14.34</v>
      </c>
      <c r="I20" s="246">
        <v>28.68</v>
      </c>
      <c r="J20" s="296"/>
      <c r="K20" s="296"/>
      <c r="L20" s="296"/>
      <c r="M20" s="296" t="s">
        <v>57</v>
      </c>
      <c r="N20" s="246">
        <v>28.68</v>
      </c>
      <c r="O20" s="246">
        <v>20.02</v>
      </c>
      <c r="P20" s="246">
        <v>7.31</v>
      </c>
      <c r="Q20" s="246">
        <v>10.24</v>
      </c>
      <c r="R20" s="246">
        <v>14.34</v>
      </c>
      <c r="S20" s="246">
        <v>28.68</v>
      </c>
      <c r="T20" s="296"/>
      <c r="U20" s="296"/>
      <c r="V20" s="296"/>
      <c r="W20" s="296" t="s">
        <v>57</v>
      </c>
      <c r="X20" s="246">
        <v>28.68</v>
      </c>
      <c r="Y20" s="246">
        <v>20.02</v>
      </c>
      <c r="Z20" s="246">
        <v>7.31</v>
      </c>
      <c r="AA20" s="246">
        <v>10.24</v>
      </c>
      <c r="AB20" s="246">
        <v>14.34</v>
      </c>
      <c r="AC20" s="246">
        <v>28.68</v>
      </c>
      <c r="AD20" s="312"/>
    </row>
    <row r="21" spans="1:30" ht="15.75" x14ac:dyDescent="0.25">
      <c r="A21" s="296"/>
      <c r="B21" s="296"/>
      <c r="C21" s="296"/>
      <c r="D21" s="296"/>
      <c r="E21" s="237">
        <v>14</v>
      </c>
      <c r="F21" s="237">
        <v>5.1100000000000003</v>
      </c>
      <c r="G21" s="237">
        <v>7.16</v>
      </c>
      <c r="H21" s="237">
        <v>10.029999999999999</v>
      </c>
      <c r="I21" s="237">
        <v>20.05</v>
      </c>
      <c r="J21" s="296"/>
      <c r="K21" s="296"/>
      <c r="L21" s="296"/>
      <c r="M21" s="296"/>
      <c r="N21" s="237">
        <v>20.059999999999999</v>
      </c>
      <c r="O21" s="237">
        <v>14</v>
      </c>
      <c r="P21" s="237">
        <v>5.1100000000000003</v>
      </c>
      <c r="Q21" s="237">
        <v>7.16</v>
      </c>
      <c r="R21" s="237">
        <v>10.029999999999999</v>
      </c>
      <c r="S21" s="237">
        <v>20.05</v>
      </c>
      <c r="T21" s="296"/>
      <c r="U21" s="296"/>
      <c r="V21" s="296"/>
      <c r="W21" s="296"/>
      <c r="X21" s="237">
        <v>20.059999999999999</v>
      </c>
      <c r="Y21" s="237">
        <v>14</v>
      </c>
      <c r="Z21" s="237">
        <v>5.1100000000000003</v>
      </c>
      <c r="AA21" s="237">
        <v>7.16</v>
      </c>
      <c r="AB21" s="237">
        <v>10.029999999999999</v>
      </c>
      <c r="AC21" s="237">
        <v>20.05</v>
      </c>
      <c r="AD21" s="312"/>
    </row>
    <row r="22" spans="1:30" ht="15.75" x14ac:dyDescent="0.25">
      <c r="A22" s="296"/>
      <c r="B22" s="296"/>
      <c r="C22" s="296"/>
      <c r="D22" s="296" t="s">
        <v>58</v>
      </c>
      <c r="E22" s="246">
        <v>24.02</v>
      </c>
      <c r="F22" s="246">
        <v>8.76</v>
      </c>
      <c r="G22" s="246">
        <v>12.28</v>
      </c>
      <c r="H22" s="246">
        <v>17.21</v>
      </c>
      <c r="I22" s="246">
        <v>34.409999999999997</v>
      </c>
      <c r="J22" s="296"/>
      <c r="K22" s="296"/>
      <c r="L22" s="296"/>
      <c r="M22" s="296" t="s">
        <v>58</v>
      </c>
      <c r="N22" s="246">
        <v>34.42</v>
      </c>
      <c r="O22" s="246">
        <v>24.02</v>
      </c>
      <c r="P22" s="246">
        <v>8.76</v>
      </c>
      <c r="Q22" s="246">
        <v>12.28</v>
      </c>
      <c r="R22" s="246">
        <v>17.21</v>
      </c>
      <c r="S22" s="246">
        <v>34.409999999999997</v>
      </c>
      <c r="T22" s="296"/>
      <c r="U22" s="296"/>
      <c r="V22" s="296"/>
      <c r="W22" s="296" t="s">
        <v>58</v>
      </c>
      <c r="X22" s="246">
        <v>34.42</v>
      </c>
      <c r="Y22" s="246">
        <v>24.02</v>
      </c>
      <c r="Z22" s="246">
        <v>8.76</v>
      </c>
      <c r="AA22" s="246">
        <v>12.28</v>
      </c>
      <c r="AB22" s="246">
        <v>17.21</v>
      </c>
      <c r="AC22" s="246">
        <v>34.409999999999997</v>
      </c>
      <c r="AD22" s="312"/>
    </row>
    <row r="23" spans="1:30" ht="15.75" x14ac:dyDescent="0.25">
      <c r="A23" s="296"/>
      <c r="B23" s="296"/>
      <c r="C23" s="296"/>
      <c r="D23" s="296"/>
      <c r="E23" s="237">
        <v>16.8</v>
      </c>
      <c r="F23" s="237">
        <v>6.12</v>
      </c>
      <c r="G23" s="237">
        <v>8.59</v>
      </c>
      <c r="H23" s="237">
        <v>12.03</v>
      </c>
      <c r="I23" s="237">
        <v>24.06</v>
      </c>
      <c r="J23" s="296"/>
      <c r="K23" s="296"/>
      <c r="L23" s="296"/>
      <c r="M23" s="296"/>
      <c r="N23" s="237">
        <v>24.07</v>
      </c>
      <c r="O23" s="237">
        <v>16.8</v>
      </c>
      <c r="P23" s="237">
        <v>6.12</v>
      </c>
      <c r="Q23" s="237">
        <v>8.59</v>
      </c>
      <c r="R23" s="237">
        <v>12.03</v>
      </c>
      <c r="S23" s="237">
        <v>24.06</v>
      </c>
      <c r="T23" s="296"/>
      <c r="U23" s="296"/>
      <c r="V23" s="296"/>
      <c r="W23" s="296"/>
      <c r="X23" s="237">
        <v>24.07</v>
      </c>
      <c r="Y23" s="237">
        <v>16.8</v>
      </c>
      <c r="Z23" s="237">
        <v>6.12</v>
      </c>
      <c r="AA23" s="237">
        <v>8.59</v>
      </c>
      <c r="AB23" s="237">
        <v>12.03</v>
      </c>
      <c r="AC23" s="237">
        <v>24.06</v>
      </c>
      <c r="AD23" s="312"/>
    </row>
    <row r="24" spans="1:30" ht="15.75" x14ac:dyDescent="0.25">
      <c r="A24" s="296"/>
      <c r="B24" s="296"/>
      <c r="C24" s="296"/>
      <c r="D24" s="296" t="s">
        <v>59</v>
      </c>
      <c r="E24" s="246">
        <v>28.82</v>
      </c>
      <c r="F24" s="246">
        <v>10.52</v>
      </c>
      <c r="G24" s="246">
        <v>14.74</v>
      </c>
      <c r="H24" s="246">
        <v>20.65</v>
      </c>
      <c r="I24" s="246">
        <v>41.3</v>
      </c>
      <c r="J24" s="296"/>
      <c r="K24" s="296"/>
      <c r="L24" s="296"/>
      <c r="M24" s="296" t="s">
        <v>59</v>
      </c>
      <c r="N24" s="246">
        <v>41.3</v>
      </c>
      <c r="O24" s="246">
        <v>28.82</v>
      </c>
      <c r="P24" s="246">
        <v>10.52</v>
      </c>
      <c r="Q24" s="246">
        <v>14.74</v>
      </c>
      <c r="R24" s="246">
        <v>20.65</v>
      </c>
      <c r="S24" s="246">
        <v>41.3</v>
      </c>
      <c r="T24" s="296"/>
      <c r="U24" s="296"/>
      <c r="V24" s="296"/>
      <c r="W24" s="296" t="s">
        <v>59</v>
      </c>
      <c r="X24" s="246">
        <v>41.3</v>
      </c>
      <c r="Y24" s="246">
        <v>28.82</v>
      </c>
      <c r="Z24" s="246">
        <v>10.52</v>
      </c>
      <c r="AA24" s="246">
        <v>14.74</v>
      </c>
      <c r="AB24" s="246">
        <v>20.65</v>
      </c>
      <c r="AC24" s="246">
        <v>41.3</v>
      </c>
      <c r="AD24" s="312"/>
    </row>
    <row r="25" spans="1:30" ht="15.75" x14ac:dyDescent="0.25">
      <c r="A25" s="296"/>
      <c r="B25" s="296"/>
      <c r="C25" s="296"/>
      <c r="D25" s="296"/>
      <c r="E25" s="237">
        <v>20.149999999999999</v>
      </c>
      <c r="F25" s="237">
        <v>7.35</v>
      </c>
      <c r="G25" s="237">
        <v>10.31</v>
      </c>
      <c r="H25" s="237">
        <v>14.44</v>
      </c>
      <c r="I25" s="237">
        <v>28.88</v>
      </c>
      <c r="J25" s="296"/>
      <c r="K25" s="296"/>
      <c r="L25" s="296"/>
      <c r="M25" s="296"/>
      <c r="N25" s="237">
        <v>28.88</v>
      </c>
      <c r="O25" s="237">
        <v>20.149999999999999</v>
      </c>
      <c r="P25" s="237">
        <v>7.35</v>
      </c>
      <c r="Q25" s="237">
        <v>10.31</v>
      </c>
      <c r="R25" s="237">
        <v>14.44</v>
      </c>
      <c r="S25" s="237">
        <v>28.88</v>
      </c>
      <c r="T25" s="296"/>
      <c r="U25" s="296"/>
      <c r="V25" s="296"/>
      <c r="W25" s="296"/>
      <c r="X25" s="237">
        <v>28.88</v>
      </c>
      <c r="Y25" s="237">
        <v>20.149999999999999</v>
      </c>
      <c r="Z25" s="237">
        <v>7.35</v>
      </c>
      <c r="AA25" s="237">
        <v>10.31</v>
      </c>
      <c r="AB25" s="237">
        <v>14.44</v>
      </c>
      <c r="AC25" s="237">
        <v>28.88</v>
      </c>
      <c r="AD25" s="312"/>
    </row>
    <row r="26" spans="1:30" ht="15.75" x14ac:dyDescent="0.25">
      <c r="A26" s="296"/>
      <c r="B26" s="296"/>
      <c r="C26" s="296"/>
      <c r="D26" s="296" t="s">
        <v>60</v>
      </c>
      <c r="E26" s="247">
        <v>34.590000000000003</v>
      </c>
      <c r="F26" s="247">
        <v>12.62</v>
      </c>
      <c r="G26" s="247">
        <v>17.690000000000001</v>
      </c>
      <c r="H26" s="238"/>
      <c r="I26" s="238"/>
      <c r="J26" s="296"/>
      <c r="K26" s="296"/>
      <c r="L26" s="296"/>
      <c r="M26" s="296" t="s">
        <v>60</v>
      </c>
      <c r="N26" s="238"/>
      <c r="O26" s="247">
        <v>34.590000000000003</v>
      </c>
      <c r="P26" s="247">
        <v>12.62</v>
      </c>
      <c r="Q26" s="247">
        <v>17.690000000000001</v>
      </c>
      <c r="R26" s="238"/>
      <c r="S26" s="238"/>
      <c r="T26" s="296"/>
      <c r="U26" s="296"/>
      <c r="V26" s="296"/>
      <c r="W26" s="296" t="s">
        <v>60</v>
      </c>
      <c r="X26" s="238"/>
      <c r="Y26" s="247">
        <v>34.590000000000003</v>
      </c>
      <c r="Z26" s="247">
        <v>12.62</v>
      </c>
      <c r="AA26" s="247">
        <v>17.690000000000001</v>
      </c>
      <c r="AB26" s="238"/>
      <c r="AC26" s="238"/>
      <c r="AD26" s="312"/>
    </row>
    <row r="27" spans="1:30" ht="15.75" x14ac:dyDescent="0.25">
      <c r="A27" s="296"/>
      <c r="B27" s="296"/>
      <c r="C27" s="296"/>
      <c r="D27" s="296"/>
      <c r="E27" s="230">
        <v>24.19</v>
      </c>
      <c r="F27" s="230">
        <v>8.82</v>
      </c>
      <c r="G27" s="230">
        <v>12.37</v>
      </c>
      <c r="H27" s="238"/>
      <c r="I27" s="238"/>
      <c r="J27" s="296"/>
      <c r="K27" s="296"/>
      <c r="L27" s="296"/>
      <c r="M27" s="296"/>
      <c r="N27" s="238"/>
      <c r="O27" s="230">
        <v>24.19</v>
      </c>
      <c r="P27" s="230">
        <v>8.82</v>
      </c>
      <c r="Q27" s="230">
        <v>12.37</v>
      </c>
      <c r="R27" s="238"/>
      <c r="S27" s="238"/>
      <c r="T27" s="296"/>
      <c r="U27" s="296"/>
      <c r="V27" s="296"/>
      <c r="W27" s="296"/>
      <c r="X27" s="238"/>
      <c r="Y27" s="230">
        <v>24.19</v>
      </c>
      <c r="Z27" s="230">
        <v>8.82</v>
      </c>
      <c r="AA27" s="230">
        <v>12.37</v>
      </c>
      <c r="AB27" s="238"/>
      <c r="AC27" s="238"/>
      <c r="AD27" s="313"/>
    </row>
    <row r="28" spans="1:30" ht="31.5" customHeight="1" x14ac:dyDescent="0.25">
      <c r="A28" s="208" t="s">
        <v>57</v>
      </c>
      <c r="B28" s="208" t="s">
        <v>29</v>
      </c>
      <c r="C28" s="229"/>
      <c r="D28" s="208"/>
      <c r="E28" s="208"/>
      <c r="F28" s="208"/>
      <c r="G28" s="208"/>
      <c r="H28" s="208"/>
      <c r="I28" s="208"/>
      <c r="J28" s="208" t="s">
        <v>57</v>
      </c>
      <c r="K28" s="208" t="s">
        <v>29</v>
      </c>
      <c r="L28" s="229"/>
      <c r="M28" s="208"/>
      <c r="N28" s="208"/>
      <c r="O28" s="208"/>
      <c r="P28" s="208"/>
      <c r="Q28" s="208"/>
      <c r="R28" s="208"/>
      <c r="S28" s="208"/>
      <c r="T28" s="208" t="s">
        <v>57</v>
      </c>
      <c r="U28" s="208" t="s">
        <v>29</v>
      </c>
      <c r="V28" s="229"/>
      <c r="W28" s="208"/>
      <c r="X28" s="208"/>
      <c r="Y28" s="208"/>
      <c r="Z28" s="208"/>
      <c r="AA28" s="208"/>
      <c r="AB28" s="208"/>
      <c r="AC28" s="208"/>
      <c r="AD28" s="187"/>
    </row>
    <row r="29" spans="1:30" ht="15.75" x14ac:dyDescent="0.25">
      <c r="A29" s="230" t="s">
        <v>62</v>
      </c>
      <c r="B29" s="248" t="s">
        <v>340</v>
      </c>
      <c r="C29" s="238"/>
      <c r="D29" s="238"/>
      <c r="E29" s="238"/>
      <c r="F29" s="238"/>
      <c r="G29" s="238"/>
      <c r="H29" s="238"/>
      <c r="I29" s="238"/>
      <c r="J29" s="230" t="s">
        <v>62</v>
      </c>
      <c r="K29" s="248" t="s">
        <v>339</v>
      </c>
      <c r="L29" s="238"/>
      <c r="M29" s="238"/>
      <c r="N29" s="238"/>
      <c r="O29" s="238"/>
      <c r="P29" s="238"/>
      <c r="Q29" s="238"/>
      <c r="R29" s="238"/>
      <c r="S29" s="238"/>
      <c r="T29" s="230" t="s">
        <v>62</v>
      </c>
      <c r="U29" s="248" t="s">
        <v>339</v>
      </c>
      <c r="V29" s="238"/>
      <c r="W29" s="238"/>
      <c r="X29" s="238"/>
      <c r="Y29" s="238"/>
      <c r="Z29" s="238"/>
      <c r="AA29" s="238"/>
      <c r="AB29" s="238"/>
      <c r="AC29" s="238"/>
      <c r="AD29" s="187"/>
    </row>
    <row r="30" spans="1:30" ht="26.25" customHeight="1" x14ac:dyDescent="0.25">
      <c r="A30" s="296" t="s">
        <v>66</v>
      </c>
      <c r="B30" s="315" t="s">
        <v>300</v>
      </c>
      <c r="C30" s="296" t="s">
        <v>77</v>
      </c>
      <c r="D30" s="230" t="s">
        <v>56</v>
      </c>
      <c r="E30" s="237">
        <v>1.63</v>
      </c>
      <c r="F30" s="237">
        <v>0.55000000000000004</v>
      </c>
      <c r="G30" s="237">
        <v>0.67</v>
      </c>
      <c r="H30" s="237">
        <v>1.4</v>
      </c>
      <c r="I30" s="237">
        <v>2.2000000000000002</v>
      </c>
      <c r="J30" s="296" t="s">
        <v>66</v>
      </c>
      <c r="K30" s="315" t="s">
        <v>300</v>
      </c>
      <c r="L30" s="296" t="s">
        <v>77</v>
      </c>
      <c r="M30" s="230" t="s">
        <v>56</v>
      </c>
      <c r="N30" s="237">
        <v>5.12</v>
      </c>
      <c r="O30" s="237">
        <v>1.63</v>
      </c>
      <c r="P30" s="237">
        <v>0.55000000000000004</v>
      </c>
      <c r="Q30" s="237">
        <v>0.67</v>
      </c>
      <c r="R30" s="237">
        <v>1.4</v>
      </c>
      <c r="S30" s="237">
        <v>2.2000000000000002</v>
      </c>
      <c r="T30" s="296" t="s">
        <v>66</v>
      </c>
      <c r="U30" s="315" t="s">
        <v>300</v>
      </c>
      <c r="V30" s="296" t="s">
        <v>77</v>
      </c>
      <c r="W30" s="230" t="s">
        <v>56</v>
      </c>
      <c r="X30" s="237">
        <v>5.12</v>
      </c>
      <c r="Y30" s="237">
        <v>1.63</v>
      </c>
      <c r="Z30" s="237">
        <v>0.55000000000000004</v>
      </c>
      <c r="AA30" s="237">
        <v>0.67</v>
      </c>
      <c r="AB30" s="237">
        <v>1.4</v>
      </c>
      <c r="AC30" s="237">
        <v>2.2000000000000002</v>
      </c>
      <c r="AD30" s="311" t="s">
        <v>330</v>
      </c>
    </row>
    <row r="31" spans="1:30" ht="26.25" customHeight="1" x14ac:dyDescent="0.25">
      <c r="A31" s="296"/>
      <c r="B31" s="315"/>
      <c r="C31" s="296"/>
      <c r="D31" s="230" t="s">
        <v>57</v>
      </c>
      <c r="E31" s="237">
        <v>2.0299999999999998</v>
      </c>
      <c r="F31" s="237">
        <v>0.69</v>
      </c>
      <c r="G31" s="237">
        <v>0.89</v>
      </c>
      <c r="H31" s="237">
        <v>1.62</v>
      </c>
      <c r="I31" s="237">
        <v>2.42</v>
      </c>
      <c r="J31" s="296"/>
      <c r="K31" s="315"/>
      <c r="L31" s="296"/>
      <c r="M31" s="230" t="s">
        <v>57</v>
      </c>
      <c r="N31" s="237">
        <v>6.14</v>
      </c>
      <c r="O31" s="237">
        <v>2.0299999999999998</v>
      </c>
      <c r="P31" s="237">
        <v>0.69</v>
      </c>
      <c r="Q31" s="237">
        <v>0.89</v>
      </c>
      <c r="R31" s="237">
        <v>1.62</v>
      </c>
      <c r="S31" s="237">
        <v>2.42</v>
      </c>
      <c r="T31" s="296"/>
      <c r="U31" s="315"/>
      <c r="V31" s="296"/>
      <c r="W31" s="230" t="s">
        <v>57</v>
      </c>
      <c r="X31" s="237">
        <v>6.14</v>
      </c>
      <c r="Y31" s="237">
        <v>2.0299999999999998</v>
      </c>
      <c r="Z31" s="237">
        <v>0.69</v>
      </c>
      <c r="AA31" s="237">
        <v>0.89</v>
      </c>
      <c r="AB31" s="237">
        <v>1.62</v>
      </c>
      <c r="AC31" s="237">
        <v>2.42</v>
      </c>
      <c r="AD31" s="312"/>
    </row>
    <row r="32" spans="1:30" ht="26.25" customHeight="1" x14ac:dyDescent="0.25">
      <c r="A32" s="296"/>
      <c r="B32" s="315"/>
      <c r="C32" s="296"/>
      <c r="D32" s="230" t="s">
        <v>58</v>
      </c>
      <c r="E32" s="237">
        <v>2.17</v>
      </c>
      <c r="F32" s="237">
        <v>0.92</v>
      </c>
      <c r="G32" s="237">
        <v>1.1100000000000001</v>
      </c>
      <c r="H32" s="237">
        <v>2.16</v>
      </c>
      <c r="I32" s="237">
        <v>2.96</v>
      </c>
      <c r="J32" s="296"/>
      <c r="K32" s="315"/>
      <c r="L32" s="296"/>
      <c r="M32" s="230" t="s">
        <v>58</v>
      </c>
      <c r="N32" s="237">
        <v>7.16</v>
      </c>
      <c r="O32" s="237">
        <v>2.17</v>
      </c>
      <c r="P32" s="237">
        <v>0.92</v>
      </c>
      <c r="Q32" s="237">
        <v>1.1100000000000001</v>
      </c>
      <c r="R32" s="237">
        <v>2.16</v>
      </c>
      <c r="S32" s="237">
        <v>2.96</v>
      </c>
      <c r="T32" s="296"/>
      <c r="U32" s="315"/>
      <c r="V32" s="296"/>
      <c r="W32" s="230" t="s">
        <v>58</v>
      </c>
      <c r="X32" s="237">
        <v>7.16</v>
      </c>
      <c r="Y32" s="237">
        <v>2.17</v>
      </c>
      <c r="Z32" s="237">
        <v>0.92</v>
      </c>
      <c r="AA32" s="237">
        <v>1.1100000000000001</v>
      </c>
      <c r="AB32" s="237">
        <v>2.16</v>
      </c>
      <c r="AC32" s="237">
        <v>2.96</v>
      </c>
      <c r="AD32" s="312"/>
    </row>
    <row r="33" spans="1:30" ht="26.25" customHeight="1" x14ac:dyDescent="0.25">
      <c r="A33" s="296"/>
      <c r="B33" s="315"/>
      <c r="C33" s="296"/>
      <c r="D33" s="230" t="s">
        <v>59</v>
      </c>
      <c r="E33" s="237">
        <v>3.66</v>
      </c>
      <c r="F33" s="237">
        <v>1.24</v>
      </c>
      <c r="G33" s="237">
        <v>1.39</v>
      </c>
      <c r="H33" s="237">
        <v>2.38</v>
      </c>
      <c r="I33" s="237">
        <v>3.18</v>
      </c>
      <c r="J33" s="296"/>
      <c r="K33" s="315"/>
      <c r="L33" s="296"/>
      <c r="M33" s="230" t="s">
        <v>59</v>
      </c>
      <c r="N33" s="237">
        <v>8.1999999999999993</v>
      </c>
      <c r="O33" s="237">
        <v>3.66</v>
      </c>
      <c r="P33" s="237">
        <v>1.24</v>
      </c>
      <c r="Q33" s="237">
        <v>1.39</v>
      </c>
      <c r="R33" s="237">
        <v>2.38</v>
      </c>
      <c r="S33" s="237">
        <v>3.18</v>
      </c>
      <c r="T33" s="296"/>
      <c r="U33" s="315"/>
      <c r="V33" s="296"/>
      <c r="W33" s="230" t="s">
        <v>59</v>
      </c>
      <c r="X33" s="237">
        <v>8.1999999999999993</v>
      </c>
      <c r="Y33" s="237">
        <v>3.66</v>
      </c>
      <c r="Z33" s="237">
        <v>1.24</v>
      </c>
      <c r="AA33" s="237">
        <v>1.39</v>
      </c>
      <c r="AB33" s="237">
        <v>2.38</v>
      </c>
      <c r="AC33" s="237">
        <v>3.18</v>
      </c>
      <c r="AD33" s="312"/>
    </row>
    <row r="34" spans="1:30" ht="26.25" customHeight="1" x14ac:dyDescent="0.25">
      <c r="A34" s="296"/>
      <c r="B34" s="315"/>
      <c r="C34" s="296"/>
      <c r="D34" s="230" t="s">
        <v>60</v>
      </c>
      <c r="E34" s="237">
        <v>4.6100000000000003</v>
      </c>
      <c r="F34" s="237">
        <v>1.61</v>
      </c>
      <c r="G34" s="237">
        <v>1.94</v>
      </c>
      <c r="H34" s="237"/>
      <c r="I34" s="237"/>
      <c r="J34" s="296"/>
      <c r="K34" s="315"/>
      <c r="L34" s="296"/>
      <c r="M34" s="230" t="s">
        <v>60</v>
      </c>
      <c r="N34" s="237"/>
      <c r="O34" s="237">
        <v>4.6100000000000003</v>
      </c>
      <c r="P34" s="237">
        <v>1.61</v>
      </c>
      <c r="Q34" s="237">
        <v>1.94</v>
      </c>
      <c r="R34" s="237"/>
      <c r="S34" s="237"/>
      <c r="T34" s="296"/>
      <c r="U34" s="315"/>
      <c r="V34" s="296"/>
      <c r="W34" s="230" t="s">
        <v>60</v>
      </c>
      <c r="X34" s="237"/>
      <c r="Y34" s="237">
        <v>4.6100000000000003</v>
      </c>
      <c r="Z34" s="237">
        <v>1.61</v>
      </c>
      <c r="AA34" s="237">
        <v>1.94</v>
      </c>
      <c r="AB34" s="237"/>
      <c r="AC34" s="237"/>
      <c r="AD34" s="313"/>
    </row>
    <row r="35" spans="1:30" ht="95.25" customHeight="1" x14ac:dyDescent="0.25">
      <c r="A35" s="230" t="s">
        <v>78</v>
      </c>
      <c r="B35" s="230" t="s">
        <v>301</v>
      </c>
      <c r="C35" s="230" t="s">
        <v>32</v>
      </c>
      <c r="D35" s="249" t="s">
        <v>33</v>
      </c>
      <c r="E35" s="237">
        <v>3</v>
      </c>
      <c r="F35" s="237">
        <v>3</v>
      </c>
      <c r="G35" s="237">
        <v>3</v>
      </c>
      <c r="H35" s="237">
        <v>3</v>
      </c>
      <c r="I35" s="237">
        <v>3</v>
      </c>
      <c r="J35" s="230" t="s">
        <v>78</v>
      </c>
      <c r="K35" s="230" t="s">
        <v>301</v>
      </c>
      <c r="L35" s="230" t="s">
        <v>32</v>
      </c>
      <c r="M35" s="249" t="s">
        <v>33</v>
      </c>
      <c r="N35" s="237">
        <v>3</v>
      </c>
      <c r="O35" s="237">
        <v>3</v>
      </c>
      <c r="P35" s="237">
        <v>3</v>
      </c>
      <c r="Q35" s="237">
        <v>3</v>
      </c>
      <c r="R35" s="237">
        <v>3</v>
      </c>
      <c r="S35" s="237">
        <v>3</v>
      </c>
      <c r="T35" s="230" t="s">
        <v>78</v>
      </c>
      <c r="U35" s="230" t="s">
        <v>301</v>
      </c>
      <c r="V35" s="230" t="s">
        <v>32</v>
      </c>
      <c r="W35" s="249" t="s">
        <v>33</v>
      </c>
      <c r="X35" s="237">
        <v>3</v>
      </c>
      <c r="Y35" s="237">
        <v>3</v>
      </c>
      <c r="Z35" s="237">
        <v>3</v>
      </c>
      <c r="AA35" s="237">
        <v>3</v>
      </c>
      <c r="AB35" s="237">
        <v>3</v>
      </c>
      <c r="AC35" s="237">
        <v>3</v>
      </c>
      <c r="AD35" s="237" t="s">
        <v>330</v>
      </c>
    </row>
    <row r="36" spans="1:30" ht="80.25" customHeight="1" x14ac:dyDescent="0.25">
      <c r="A36" s="235" t="s">
        <v>79</v>
      </c>
      <c r="B36" s="238" t="s">
        <v>302</v>
      </c>
      <c r="C36" s="235" t="s">
        <v>32</v>
      </c>
      <c r="D36" s="249" t="s">
        <v>33</v>
      </c>
      <c r="E36" s="237">
        <v>2.6</v>
      </c>
      <c r="F36" s="237">
        <v>2.6</v>
      </c>
      <c r="G36" s="237">
        <v>2.6</v>
      </c>
      <c r="H36" s="237">
        <v>2.6</v>
      </c>
      <c r="I36" s="237">
        <v>2.6</v>
      </c>
      <c r="J36" s="235" t="s">
        <v>79</v>
      </c>
      <c r="K36" s="238" t="s">
        <v>302</v>
      </c>
      <c r="L36" s="235" t="s">
        <v>32</v>
      </c>
      <c r="M36" s="249" t="s">
        <v>33</v>
      </c>
      <c r="N36" s="237">
        <v>2.6</v>
      </c>
      <c r="O36" s="237">
        <v>2.6</v>
      </c>
      <c r="P36" s="237">
        <v>2.6</v>
      </c>
      <c r="Q36" s="237">
        <v>2.6</v>
      </c>
      <c r="R36" s="237">
        <v>2.6</v>
      </c>
      <c r="S36" s="237">
        <v>2.6</v>
      </c>
      <c r="T36" s="235" t="s">
        <v>79</v>
      </c>
      <c r="U36" s="238" t="s">
        <v>302</v>
      </c>
      <c r="V36" s="235" t="s">
        <v>32</v>
      </c>
      <c r="W36" s="249" t="s">
        <v>33</v>
      </c>
      <c r="X36" s="237">
        <v>2.6</v>
      </c>
      <c r="Y36" s="237">
        <v>2.6</v>
      </c>
      <c r="Z36" s="237">
        <v>2.6</v>
      </c>
      <c r="AA36" s="237">
        <v>2.6</v>
      </c>
      <c r="AB36" s="237">
        <v>2.6</v>
      </c>
      <c r="AC36" s="237">
        <v>2.6</v>
      </c>
      <c r="AD36" s="237" t="s">
        <v>330</v>
      </c>
    </row>
    <row r="37" spans="1:30" ht="79.5" customHeight="1" x14ac:dyDescent="0.25">
      <c r="A37" s="235" t="s">
        <v>80</v>
      </c>
      <c r="B37" s="238" t="s">
        <v>81</v>
      </c>
      <c r="C37" s="235" t="s">
        <v>32</v>
      </c>
      <c r="D37" s="249" t="s">
        <v>33</v>
      </c>
      <c r="E37" s="237">
        <v>0.6</v>
      </c>
      <c r="F37" s="237">
        <v>0.68</v>
      </c>
      <c r="G37" s="237">
        <v>0.77</v>
      </c>
      <c r="H37" s="237">
        <v>0.85</v>
      </c>
      <c r="I37" s="237">
        <v>1</v>
      </c>
      <c r="J37" s="235" t="s">
        <v>80</v>
      </c>
      <c r="K37" s="238" t="s">
        <v>81</v>
      </c>
      <c r="L37" s="235" t="s">
        <v>32</v>
      </c>
      <c r="M37" s="249" t="s">
        <v>33</v>
      </c>
      <c r="N37" s="237">
        <v>0.51</v>
      </c>
      <c r="O37" s="237">
        <v>0.6</v>
      </c>
      <c r="P37" s="237">
        <v>0.68</v>
      </c>
      <c r="Q37" s="237">
        <v>0.77</v>
      </c>
      <c r="R37" s="237">
        <v>0.85</v>
      </c>
      <c r="S37" s="237">
        <v>1</v>
      </c>
      <c r="T37" s="235" t="s">
        <v>80</v>
      </c>
      <c r="U37" s="238" t="s">
        <v>81</v>
      </c>
      <c r="V37" s="235" t="s">
        <v>32</v>
      </c>
      <c r="W37" s="249" t="s">
        <v>33</v>
      </c>
      <c r="X37" s="237">
        <v>0.51</v>
      </c>
      <c r="Y37" s="237">
        <v>0.6</v>
      </c>
      <c r="Z37" s="237">
        <v>0.68</v>
      </c>
      <c r="AA37" s="237">
        <v>0.77</v>
      </c>
      <c r="AB37" s="237">
        <v>0.85</v>
      </c>
      <c r="AC37" s="237">
        <v>1</v>
      </c>
      <c r="AD37" s="237" t="s">
        <v>330</v>
      </c>
    </row>
    <row r="38" spans="1:30" ht="81.75" customHeight="1" x14ac:dyDescent="0.25">
      <c r="A38" s="235" t="s">
        <v>82</v>
      </c>
      <c r="B38" s="238" t="s">
        <v>83</v>
      </c>
      <c r="C38" s="235" t="s">
        <v>32</v>
      </c>
      <c r="D38" s="249" t="s">
        <v>33</v>
      </c>
      <c r="E38" s="237">
        <v>0.6</v>
      </c>
      <c r="F38" s="237">
        <v>0.8</v>
      </c>
      <c r="G38" s="237">
        <v>1.1000000000000001</v>
      </c>
      <c r="H38" s="237">
        <v>1.7</v>
      </c>
      <c r="I38" s="237">
        <v>2</v>
      </c>
      <c r="J38" s="235" t="s">
        <v>82</v>
      </c>
      <c r="K38" s="238" t="s">
        <v>83</v>
      </c>
      <c r="L38" s="235" t="s">
        <v>32</v>
      </c>
      <c r="M38" s="249" t="s">
        <v>33</v>
      </c>
      <c r="N38" s="237">
        <v>0.4</v>
      </c>
      <c r="O38" s="237">
        <v>0.6</v>
      </c>
      <c r="P38" s="237">
        <v>0.8</v>
      </c>
      <c r="Q38" s="237">
        <v>1.1000000000000001</v>
      </c>
      <c r="R38" s="237">
        <v>1.7</v>
      </c>
      <c r="S38" s="237">
        <v>2</v>
      </c>
      <c r="T38" s="235" t="s">
        <v>82</v>
      </c>
      <c r="U38" s="238" t="s">
        <v>83</v>
      </c>
      <c r="V38" s="235" t="s">
        <v>32</v>
      </c>
      <c r="W38" s="249" t="s">
        <v>33</v>
      </c>
      <c r="X38" s="237">
        <v>0.4</v>
      </c>
      <c r="Y38" s="237">
        <v>0.6</v>
      </c>
      <c r="Z38" s="237">
        <v>0.8</v>
      </c>
      <c r="AA38" s="237">
        <v>1.1000000000000001</v>
      </c>
      <c r="AB38" s="237">
        <v>1.7</v>
      </c>
      <c r="AC38" s="237">
        <v>2</v>
      </c>
      <c r="AD38" s="237" t="s">
        <v>330</v>
      </c>
    </row>
    <row r="39" spans="1:30" ht="78.75" customHeight="1" x14ac:dyDescent="0.25">
      <c r="A39" s="235" t="s">
        <v>86</v>
      </c>
      <c r="B39" s="238" t="s">
        <v>87</v>
      </c>
      <c r="C39" s="235" t="s">
        <v>88</v>
      </c>
      <c r="D39" s="249" t="s">
        <v>33</v>
      </c>
      <c r="E39" s="237">
        <v>0.63</v>
      </c>
      <c r="F39" s="237">
        <v>0.85</v>
      </c>
      <c r="G39" s="237">
        <v>1.27</v>
      </c>
      <c r="H39" s="237">
        <v>1.7</v>
      </c>
      <c r="I39" s="237">
        <v>2</v>
      </c>
      <c r="J39" s="235" t="s">
        <v>84</v>
      </c>
      <c r="K39" s="238" t="s">
        <v>87</v>
      </c>
      <c r="L39" s="235" t="s">
        <v>88</v>
      </c>
      <c r="M39" s="249" t="s">
        <v>33</v>
      </c>
      <c r="N39" s="237">
        <v>0.1</v>
      </c>
      <c r="O39" s="237">
        <v>0.63</v>
      </c>
      <c r="P39" s="237">
        <v>0.85</v>
      </c>
      <c r="Q39" s="237">
        <v>1.27</v>
      </c>
      <c r="R39" s="237">
        <v>1.7</v>
      </c>
      <c r="S39" s="237">
        <v>2</v>
      </c>
      <c r="T39" s="235" t="s">
        <v>84</v>
      </c>
      <c r="U39" s="238" t="s">
        <v>87</v>
      </c>
      <c r="V39" s="235" t="s">
        <v>88</v>
      </c>
      <c r="W39" s="249" t="s">
        <v>33</v>
      </c>
      <c r="X39" s="237">
        <v>0.1</v>
      </c>
      <c r="Y39" s="237">
        <v>0.63</v>
      </c>
      <c r="Z39" s="237">
        <v>0.85</v>
      </c>
      <c r="AA39" s="237">
        <v>1.27</v>
      </c>
      <c r="AB39" s="237">
        <v>1.7</v>
      </c>
      <c r="AC39" s="237">
        <v>2</v>
      </c>
      <c r="AD39" s="237" t="s">
        <v>330</v>
      </c>
    </row>
    <row r="41" spans="1:30" ht="15.75" x14ac:dyDescent="0.25">
      <c r="B41" s="173" t="s">
        <v>186</v>
      </c>
    </row>
    <row r="42" spans="1:30" s="167" customFormat="1" ht="15.75" x14ac:dyDescent="0.25">
      <c r="B42" s="174" t="s">
        <v>303</v>
      </c>
      <c r="C42" s="168"/>
      <c r="D42" s="168"/>
      <c r="E42" s="175"/>
      <c r="F42" s="175"/>
      <c r="G42" s="175"/>
      <c r="H42" s="175"/>
      <c r="I42" s="175"/>
      <c r="J42" s="175"/>
      <c r="K42" s="175"/>
      <c r="L42" s="175"/>
      <c r="M42" s="175"/>
      <c r="N42" s="175"/>
      <c r="O42" s="175"/>
      <c r="P42" s="175"/>
      <c r="Q42" s="175"/>
      <c r="R42" s="175"/>
      <c r="S42" s="175"/>
      <c r="AD42" s="176"/>
    </row>
    <row r="43" spans="1:30" s="167" customFormat="1" ht="15.75" x14ac:dyDescent="0.25">
      <c r="B43" s="310" t="s">
        <v>304</v>
      </c>
      <c r="C43" s="310"/>
      <c r="D43" s="310"/>
      <c r="E43" s="310"/>
      <c r="F43" s="310"/>
      <c r="G43" s="310"/>
      <c r="H43" s="310"/>
      <c r="I43" s="310"/>
      <c r="J43" s="180"/>
      <c r="K43" s="180"/>
      <c r="L43" s="180"/>
      <c r="M43" s="180"/>
      <c r="N43" s="180"/>
      <c r="O43" s="180"/>
      <c r="P43" s="180"/>
      <c r="Q43" s="180"/>
      <c r="R43" s="180"/>
      <c r="S43" s="180"/>
      <c r="T43" s="177"/>
      <c r="AD43" s="176"/>
    </row>
    <row r="44" spans="1:30" s="167" customFormat="1" ht="15.75" x14ac:dyDescent="0.25">
      <c r="B44" s="310" t="s">
        <v>305</v>
      </c>
      <c r="C44" s="310"/>
      <c r="D44" s="310"/>
      <c r="E44" s="310"/>
      <c r="F44" s="310"/>
      <c r="G44" s="310"/>
      <c r="H44" s="310"/>
      <c r="I44" s="310"/>
      <c r="J44" s="180"/>
      <c r="K44" s="180"/>
      <c r="L44" s="180"/>
      <c r="M44" s="180"/>
      <c r="N44" s="180"/>
      <c r="O44" s="180"/>
      <c r="P44" s="180"/>
      <c r="Q44" s="180"/>
      <c r="R44" s="180"/>
      <c r="S44" s="180"/>
      <c r="AD44" s="176"/>
    </row>
    <row r="45" spans="1:30" s="167" customFormat="1" ht="15.75" x14ac:dyDescent="0.25">
      <c r="B45" s="310" t="s">
        <v>306</v>
      </c>
      <c r="C45" s="310"/>
      <c r="D45" s="310"/>
      <c r="E45" s="310"/>
      <c r="F45" s="310"/>
      <c r="G45" s="310"/>
      <c r="H45" s="310"/>
      <c r="I45" s="310"/>
      <c r="J45" s="180"/>
      <c r="K45" s="180"/>
      <c r="L45" s="180"/>
      <c r="M45" s="180"/>
      <c r="N45" s="180"/>
      <c r="O45" s="180"/>
      <c r="P45" s="180"/>
      <c r="Q45" s="180"/>
      <c r="R45" s="180"/>
      <c r="S45" s="180"/>
      <c r="AD45" s="176"/>
    </row>
    <row r="46" spans="1:30" s="167" customFormat="1" ht="15.75" x14ac:dyDescent="0.25">
      <c r="B46" s="310" t="s">
        <v>307</v>
      </c>
      <c r="C46" s="310"/>
      <c r="D46" s="310"/>
      <c r="E46" s="310"/>
      <c r="F46" s="310"/>
      <c r="G46" s="310"/>
      <c r="H46" s="310"/>
      <c r="I46" s="310"/>
      <c r="J46" s="180"/>
      <c r="K46" s="180"/>
      <c r="L46" s="180"/>
      <c r="M46" s="180"/>
      <c r="N46" s="180"/>
      <c r="O46" s="180"/>
      <c r="P46" s="180"/>
      <c r="Q46" s="180"/>
      <c r="R46" s="180"/>
      <c r="S46" s="180"/>
      <c r="AD46" s="176"/>
    </row>
    <row r="47" spans="1:30" s="167" customFormat="1" ht="15.75" x14ac:dyDescent="0.25">
      <c r="B47" s="310" t="s">
        <v>308</v>
      </c>
      <c r="C47" s="310"/>
      <c r="D47" s="310"/>
      <c r="E47" s="310"/>
      <c r="F47" s="310"/>
      <c r="G47" s="310"/>
      <c r="H47" s="310"/>
      <c r="I47" s="310"/>
      <c r="J47" s="180"/>
      <c r="K47" s="180"/>
      <c r="L47" s="180"/>
      <c r="M47" s="180"/>
      <c r="N47" s="180"/>
      <c r="O47" s="180"/>
      <c r="P47" s="180"/>
      <c r="Q47" s="180"/>
      <c r="R47" s="180"/>
      <c r="S47" s="180"/>
      <c r="AD47" s="176"/>
    </row>
    <row r="48" spans="1:30" s="167" customFormat="1" ht="15.75" x14ac:dyDescent="0.25">
      <c r="B48" s="310" t="s">
        <v>309</v>
      </c>
      <c r="C48" s="310"/>
      <c r="D48" s="310"/>
      <c r="E48" s="310"/>
      <c r="F48" s="310"/>
      <c r="G48" s="310"/>
      <c r="H48" s="310"/>
      <c r="I48" s="310"/>
      <c r="J48" s="180"/>
      <c r="K48" s="180"/>
      <c r="L48" s="180"/>
      <c r="M48" s="180"/>
      <c r="N48" s="180"/>
      <c r="O48" s="180"/>
      <c r="P48" s="180"/>
      <c r="Q48" s="180"/>
      <c r="R48" s="180"/>
      <c r="S48" s="180"/>
      <c r="AD48" s="176"/>
    </row>
  </sheetData>
  <mergeCells count="81">
    <mergeCell ref="AD12:AD16"/>
    <mergeCell ref="AD18:AD27"/>
    <mergeCell ref="AD30:AD34"/>
    <mergeCell ref="AD3:AD5"/>
    <mergeCell ref="W18:W19"/>
    <mergeCell ref="W20:W21"/>
    <mergeCell ref="W4:W5"/>
    <mergeCell ref="X4:AC4"/>
    <mergeCell ref="A30:A34"/>
    <mergeCell ref="B30:B34"/>
    <mergeCell ref="C30:C34"/>
    <mergeCell ref="W22:W23"/>
    <mergeCell ref="W24:W25"/>
    <mergeCell ref="W26:W27"/>
    <mergeCell ref="T30:T34"/>
    <mergeCell ref="U30:U34"/>
    <mergeCell ref="V30:V34"/>
    <mergeCell ref="J30:J34"/>
    <mergeCell ref="K30:K34"/>
    <mergeCell ref="L30:L34"/>
    <mergeCell ref="D18:D19"/>
    <mergeCell ref="D20:D21"/>
    <mergeCell ref="D22:D23"/>
    <mergeCell ref="D24:D25"/>
    <mergeCell ref="T18:T27"/>
    <mergeCell ref="M18:M19"/>
    <mergeCell ref="M20:M21"/>
    <mergeCell ref="M22:M23"/>
    <mergeCell ref="M24:M25"/>
    <mergeCell ref="M26:M27"/>
    <mergeCell ref="A12:A17"/>
    <mergeCell ref="B12:B17"/>
    <mergeCell ref="C12:C17"/>
    <mergeCell ref="A18:A27"/>
    <mergeCell ref="B18:B27"/>
    <mergeCell ref="C18:C27"/>
    <mergeCell ref="A1:AD1"/>
    <mergeCell ref="A7:A11"/>
    <mergeCell ref="B7:B11"/>
    <mergeCell ref="C7:C11"/>
    <mergeCell ref="U4:U5"/>
    <mergeCell ref="T7:T11"/>
    <mergeCell ref="U7:U11"/>
    <mergeCell ref="AD7:AD11"/>
    <mergeCell ref="A3:I3"/>
    <mergeCell ref="T3:AC3"/>
    <mergeCell ref="A4:A5"/>
    <mergeCell ref="B4:B5"/>
    <mergeCell ref="C4:C5"/>
    <mergeCell ref="D4:D5"/>
    <mergeCell ref="E4:I4"/>
    <mergeCell ref="T4:T5"/>
    <mergeCell ref="V4:V5"/>
    <mergeCell ref="B46:I46"/>
    <mergeCell ref="B47:I47"/>
    <mergeCell ref="B48:I48"/>
    <mergeCell ref="V7:V11"/>
    <mergeCell ref="B43:I43"/>
    <mergeCell ref="B44:I44"/>
    <mergeCell ref="B45:I45"/>
    <mergeCell ref="D26:D27"/>
    <mergeCell ref="T12:T17"/>
    <mergeCell ref="U12:U17"/>
    <mergeCell ref="V12:V17"/>
    <mergeCell ref="U18:U27"/>
    <mergeCell ref="V18:V27"/>
    <mergeCell ref="J7:J11"/>
    <mergeCell ref="K7:K11"/>
    <mergeCell ref="J3:S3"/>
    <mergeCell ref="J4:J5"/>
    <mergeCell ref="K4:K5"/>
    <mergeCell ref="L4:L5"/>
    <mergeCell ref="M4:M5"/>
    <mergeCell ref="N4:S4"/>
    <mergeCell ref="L7:L11"/>
    <mergeCell ref="J12:J17"/>
    <mergeCell ref="K12:K17"/>
    <mergeCell ref="L12:L17"/>
    <mergeCell ref="J18:J27"/>
    <mergeCell ref="K18:K27"/>
    <mergeCell ref="L18:L27"/>
  </mergeCells>
  <pageMargins left="0.19685039370078741" right="0.19685039370078741" top="0.35433070866141736" bottom="0.35433070866141736" header="0.31496062992125984" footer="0.31496062992125984"/>
  <pageSetup paperSize="8" orientation="landscape" verticalDpi="0" r:id="rId1"/>
  <ignoredErrors>
    <ignoredError sqref="T30:V38 W30:W38 X7:AC38 T7:V28 W7:W29 T6:AC6 A30:A38 A7:A29 A6:D6 T39:V39 W39 X39:AC39 A39 E6:I6 T29 V2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C32"/>
  <sheetViews>
    <sheetView zoomScale="70" zoomScaleNormal="70" workbookViewId="0">
      <selection activeCell="AC13" sqref="AC13"/>
    </sheetView>
  </sheetViews>
  <sheetFormatPr defaultColWidth="9.140625" defaultRowHeight="15" x14ac:dyDescent="0.25"/>
  <cols>
    <col min="1" max="1" width="6.42578125" style="131" customWidth="1"/>
    <col min="2" max="2" width="15.5703125" style="131" customWidth="1"/>
    <col min="3" max="3" width="11.42578125" style="131" customWidth="1"/>
    <col min="4" max="4" width="11" style="131" hidden="1" customWidth="1"/>
    <col min="5" max="12" width="8.42578125" style="135" customWidth="1"/>
    <col min="13" max="13" width="11.7109375" style="135" customWidth="1"/>
    <col min="14" max="19" width="8.42578125" style="135" customWidth="1"/>
    <col min="20" max="20" width="8.140625" style="131" customWidth="1"/>
    <col min="21" max="21" width="13.7109375" style="131" customWidth="1"/>
    <col min="22" max="22" width="11.28515625" style="131" customWidth="1"/>
    <col min="23" max="23" width="10" style="131" customWidth="1"/>
    <col min="24" max="28" width="8.85546875" style="131" customWidth="1"/>
    <col min="29" max="29" width="30" style="131" customWidth="1"/>
    <col min="30" max="16384" width="9.140625" style="131"/>
  </cols>
  <sheetData>
    <row r="1" spans="1:29" s="136" customFormat="1" ht="27" customHeight="1" x14ac:dyDescent="0.25">
      <c r="A1" s="317" t="s">
        <v>90</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row>
    <row r="2" spans="1:29" s="136" customFormat="1" ht="15.75" x14ac:dyDescent="0.25">
      <c r="C2" s="137"/>
      <c r="D2" s="137"/>
      <c r="E2" s="138"/>
      <c r="F2" s="138"/>
      <c r="G2" s="138"/>
      <c r="H2" s="138"/>
      <c r="I2" s="138"/>
      <c r="J2" s="138"/>
      <c r="K2" s="138"/>
      <c r="L2" s="138"/>
      <c r="M2" s="138"/>
      <c r="N2" s="138"/>
      <c r="O2" s="138"/>
      <c r="P2" s="138"/>
      <c r="Q2" s="138"/>
      <c r="R2" s="138"/>
      <c r="S2" s="138"/>
    </row>
    <row r="3" spans="1:29" s="136" customFormat="1" ht="64.7" customHeight="1" x14ac:dyDescent="0.25">
      <c r="A3" s="292" t="s">
        <v>325</v>
      </c>
      <c r="B3" s="292"/>
      <c r="C3" s="292"/>
      <c r="D3" s="292"/>
      <c r="E3" s="292"/>
      <c r="F3" s="292"/>
      <c r="G3" s="292"/>
      <c r="H3" s="292"/>
      <c r="I3" s="292"/>
      <c r="J3" s="292"/>
      <c r="K3" s="289" t="s">
        <v>326</v>
      </c>
      <c r="L3" s="290"/>
      <c r="M3" s="290"/>
      <c r="N3" s="290"/>
      <c r="O3" s="290"/>
      <c r="P3" s="290"/>
      <c r="Q3" s="290"/>
      <c r="R3" s="290"/>
      <c r="S3" s="291"/>
      <c r="T3" s="292" t="s">
        <v>341</v>
      </c>
      <c r="U3" s="292"/>
      <c r="V3" s="292"/>
      <c r="W3" s="292"/>
      <c r="X3" s="292"/>
      <c r="Y3" s="292"/>
      <c r="Z3" s="292"/>
      <c r="AA3" s="292"/>
      <c r="AB3" s="292"/>
      <c r="AC3" s="292" t="s">
        <v>322</v>
      </c>
    </row>
    <row r="4" spans="1:29" s="136" customFormat="1" ht="31.9" customHeight="1" x14ac:dyDescent="0.25">
      <c r="A4" s="295" t="s">
        <v>1</v>
      </c>
      <c r="B4" s="295" t="s">
        <v>2</v>
      </c>
      <c r="C4" s="295" t="s">
        <v>4</v>
      </c>
      <c r="D4" s="295" t="s">
        <v>27</v>
      </c>
      <c r="E4" s="316" t="s">
        <v>91</v>
      </c>
      <c r="F4" s="316"/>
      <c r="G4" s="316"/>
      <c r="H4" s="316"/>
      <c r="I4" s="316"/>
      <c r="J4" s="316"/>
      <c r="K4" s="295" t="s">
        <v>1</v>
      </c>
      <c r="L4" s="295" t="s">
        <v>2</v>
      </c>
      <c r="M4" s="295" t="s">
        <v>4</v>
      </c>
      <c r="N4" s="316" t="s">
        <v>91</v>
      </c>
      <c r="O4" s="316"/>
      <c r="P4" s="316"/>
      <c r="Q4" s="316"/>
      <c r="R4" s="316"/>
      <c r="S4" s="316"/>
      <c r="T4" s="295" t="s">
        <v>1</v>
      </c>
      <c r="U4" s="295" t="s">
        <v>2</v>
      </c>
      <c r="V4" s="295" t="s">
        <v>4</v>
      </c>
      <c r="W4" s="316" t="s">
        <v>91</v>
      </c>
      <c r="X4" s="316"/>
      <c r="Y4" s="316"/>
      <c r="Z4" s="316"/>
      <c r="AA4" s="316"/>
      <c r="AB4" s="316"/>
      <c r="AC4" s="292"/>
    </row>
    <row r="5" spans="1:29" ht="30.95" customHeight="1" x14ac:dyDescent="0.25">
      <c r="A5" s="295"/>
      <c r="B5" s="295"/>
      <c r="C5" s="295"/>
      <c r="D5" s="295"/>
      <c r="E5" s="316" t="s">
        <v>323</v>
      </c>
      <c r="F5" s="316" t="s">
        <v>92</v>
      </c>
      <c r="G5" s="316" t="s">
        <v>93</v>
      </c>
      <c r="H5" s="316" t="s">
        <v>94</v>
      </c>
      <c r="I5" s="316" t="s">
        <v>95</v>
      </c>
      <c r="J5" s="316" t="s">
        <v>96</v>
      </c>
      <c r="K5" s="295"/>
      <c r="L5" s="295"/>
      <c r="M5" s="295"/>
      <c r="N5" s="316" t="s">
        <v>324</v>
      </c>
      <c r="O5" s="316" t="s">
        <v>92</v>
      </c>
      <c r="P5" s="316" t="s">
        <v>93</v>
      </c>
      <c r="Q5" s="316" t="s">
        <v>94</v>
      </c>
      <c r="R5" s="316" t="s">
        <v>95</v>
      </c>
      <c r="S5" s="316" t="s">
        <v>96</v>
      </c>
      <c r="T5" s="295"/>
      <c r="U5" s="295"/>
      <c r="V5" s="295"/>
      <c r="W5" s="316" t="s">
        <v>324</v>
      </c>
      <c r="X5" s="316" t="s">
        <v>92</v>
      </c>
      <c r="Y5" s="316" t="s">
        <v>93</v>
      </c>
      <c r="Z5" s="316" t="s">
        <v>94</v>
      </c>
      <c r="AA5" s="316" t="s">
        <v>95</v>
      </c>
      <c r="AB5" s="316" t="s">
        <v>96</v>
      </c>
      <c r="AC5" s="292"/>
    </row>
    <row r="6" spans="1:29" ht="28.5" customHeight="1" x14ac:dyDescent="0.25">
      <c r="A6" s="295"/>
      <c r="B6" s="295"/>
      <c r="C6" s="295"/>
      <c r="D6" s="295"/>
      <c r="E6" s="316"/>
      <c r="F6" s="316"/>
      <c r="G6" s="316"/>
      <c r="H6" s="316"/>
      <c r="I6" s="316"/>
      <c r="J6" s="316"/>
      <c r="K6" s="295"/>
      <c r="L6" s="295"/>
      <c r="M6" s="295"/>
      <c r="N6" s="316"/>
      <c r="O6" s="316"/>
      <c r="P6" s="316"/>
      <c r="Q6" s="316"/>
      <c r="R6" s="316"/>
      <c r="S6" s="316"/>
      <c r="T6" s="295"/>
      <c r="U6" s="295"/>
      <c r="V6" s="295"/>
      <c r="W6" s="316"/>
      <c r="X6" s="316"/>
      <c r="Y6" s="316"/>
      <c r="Z6" s="316"/>
      <c r="AA6" s="316"/>
      <c r="AB6" s="316"/>
      <c r="AC6" s="292"/>
    </row>
    <row r="7" spans="1:29" ht="27" customHeight="1" x14ac:dyDescent="0.25">
      <c r="A7" s="139" t="s">
        <v>101</v>
      </c>
      <c r="B7" s="140"/>
      <c r="C7" s="140"/>
      <c r="D7" s="140"/>
      <c r="E7" s="141"/>
      <c r="F7" s="141"/>
      <c r="G7" s="141"/>
      <c r="H7" s="141"/>
      <c r="I7" s="141"/>
      <c r="J7" s="141"/>
      <c r="K7" s="139" t="s">
        <v>101</v>
      </c>
      <c r="L7" s="178"/>
      <c r="M7" s="178"/>
      <c r="N7" s="181"/>
      <c r="O7" s="181"/>
      <c r="P7" s="181"/>
      <c r="Q7" s="181"/>
      <c r="R7" s="181"/>
      <c r="S7" s="181"/>
      <c r="T7" s="139" t="s">
        <v>101</v>
      </c>
      <c r="U7" s="140"/>
      <c r="V7" s="140"/>
      <c r="W7" s="141"/>
      <c r="X7" s="141"/>
      <c r="Y7" s="141"/>
      <c r="Z7" s="141"/>
      <c r="AA7" s="141"/>
      <c r="AB7" s="141"/>
      <c r="AC7" s="133"/>
    </row>
    <row r="8" spans="1:29" ht="31.5" x14ac:dyDescent="0.25">
      <c r="A8" s="141" t="s">
        <v>56</v>
      </c>
      <c r="B8" s="142" t="s">
        <v>97</v>
      </c>
      <c r="C8" s="141"/>
      <c r="D8" s="143"/>
      <c r="E8" s="144"/>
      <c r="F8" s="144"/>
      <c r="G8" s="144"/>
      <c r="H8" s="144"/>
      <c r="I8" s="144"/>
      <c r="J8" s="144"/>
      <c r="K8" s="181" t="s">
        <v>56</v>
      </c>
      <c r="L8" s="142" t="s">
        <v>97</v>
      </c>
      <c r="M8" s="181"/>
      <c r="N8" s="144"/>
      <c r="O8" s="144"/>
      <c r="P8" s="144"/>
      <c r="Q8" s="144"/>
      <c r="R8" s="144"/>
      <c r="S8" s="144"/>
      <c r="T8" s="141" t="s">
        <v>56</v>
      </c>
      <c r="U8" s="142" t="s">
        <v>97</v>
      </c>
      <c r="V8" s="141"/>
      <c r="W8" s="144"/>
      <c r="X8" s="144"/>
      <c r="Y8" s="144"/>
      <c r="Z8" s="144"/>
      <c r="AA8" s="144"/>
      <c r="AB8" s="144"/>
      <c r="AC8" s="133"/>
    </row>
    <row r="9" spans="1:29" ht="87.75" customHeight="1" x14ac:dyDescent="0.25">
      <c r="A9" s="145" t="s">
        <v>36</v>
      </c>
      <c r="B9" s="146" t="s">
        <v>74</v>
      </c>
      <c r="C9" s="145" t="s">
        <v>98</v>
      </c>
      <c r="D9" s="147">
        <f>'[1]ĐG tiền công'!K19+'[1]ĐG tiền công'!K21*2</f>
        <v>689883.73076923075</v>
      </c>
      <c r="E9" s="148">
        <v>1.92</v>
      </c>
      <c r="F9" s="148">
        <v>2.2799999999999998</v>
      </c>
      <c r="G9" s="148">
        <v>2.42</v>
      </c>
      <c r="H9" s="148">
        <v>2.96</v>
      </c>
      <c r="I9" s="148">
        <v>4.0599999999999996</v>
      </c>
      <c r="J9" s="148">
        <v>6.24</v>
      </c>
      <c r="K9" s="145" t="s">
        <v>36</v>
      </c>
      <c r="L9" s="146" t="s">
        <v>74</v>
      </c>
      <c r="M9" s="146" t="s">
        <v>98</v>
      </c>
      <c r="N9" s="179">
        <v>1.92</v>
      </c>
      <c r="O9" s="179">
        <v>2.2799999999999998</v>
      </c>
      <c r="P9" s="179">
        <v>2.42</v>
      </c>
      <c r="Q9" s="179">
        <v>2.96</v>
      </c>
      <c r="R9" s="179">
        <v>4.0599999999999996</v>
      </c>
      <c r="S9" s="179">
        <v>6.24</v>
      </c>
      <c r="T9" s="145" t="s">
        <v>36</v>
      </c>
      <c r="U9" s="146" t="s">
        <v>74</v>
      </c>
      <c r="V9" s="146" t="s">
        <v>98</v>
      </c>
      <c r="W9" s="148">
        <v>1.92</v>
      </c>
      <c r="X9" s="148">
        <v>2.2799999999999998</v>
      </c>
      <c r="Y9" s="148">
        <v>2.42</v>
      </c>
      <c r="Z9" s="148">
        <v>2.96</v>
      </c>
      <c r="AA9" s="148">
        <v>4.0599999999999996</v>
      </c>
      <c r="AB9" s="148">
        <v>6.24</v>
      </c>
      <c r="AC9" s="148" t="s">
        <v>333</v>
      </c>
    </row>
    <row r="10" spans="1:29" ht="80.25" customHeight="1" x14ac:dyDescent="0.25">
      <c r="A10" s="145" t="s">
        <v>39</v>
      </c>
      <c r="B10" s="149" t="s">
        <v>29</v>
      </c>
      <c r="C10" s="145" t="s">
        <v>99</v>
      </c>
      <c r="D10" s="150">
        <f>'[1]ĐG tiền công'!K42+'[1]ĐG tiền công'!K44*2</f>
        <v>625729.88461538462</v>
      </c>
      <c r="E10" s="148">
        <v>0.48</v>
      </c>
      <c r="F10" s="148">
        <v>0.56999999999999995</v>
      </c>
      <c r="G10" s="148">
        <v>0.6</v>
      </c>
      <c r="H10" s="148">
        <v>0.74</v>
      </c>
      <c r="I10" s="148">
        <v>1.02</v>
      </c>
      <c r="J10" s="148">
        <v>1.56</v>
      </c>
      <c r="K10" s="145" t="s">
        <v>39</v>
      </c>
      <c r="L10" s="149" t="s">
        <v>29</v>
      </c>
      <c r="M10" s="145" t="s">
        <v>99</v>
      </c>
      <c r="N10" s="179">
        <v>0.48</v>
      </c>
      <c r="O10" s="179">
        <v>0.56999999999999995</v>
      </c>
      <c r="P10" s="179">
        <v>0.6</v>
      </c>
      <c r="Q10" s="179">
        <v>0.74</v>
      </c>
      <c r="R10" s="179">
        <v>1.02</v>
      </c>
      <c r="S10" s="179">
        <v>1.56</v>
      </c>
      <c r="T10" s="145" t="s">
        <v>39</v>
      </c>
      <c r="U10" s="149" t="s">
        <v>29</v>
      </c>
      <c r="V10" s="145" t="s">
        <v>99</v>
      </c>
      <c r="W10" s="148">
        <v>0.48</v>
      </c>
      <c r="X10" s="148">
        <v>0.56999999999999995</v>
      </c>
      <c r="Y10" s="148">
        <v>0.6</v>
      </c>
      <c r="Z10" s="148">
        <v>0.74</v>
      </c>
      <c r="AA10" s="148">
        <v>1.02</v>
      </c>
      <c r="AB10" s="148">
        <v>1.56</v>
      </c>
      <c r="AC10" s="148" t="s">
        <v>333</v>
      </c>
    </row>
    <row r="11" spans="1:29" ht="15.75" x14ac:dyDescent="0.25">
      <c r="A11" s="141">
        <v>2</v>
      </c>
      <c r="B11" s="139" t="s">
        <v>100</v>
      </c>
      <c r="C11" s="141"/>
      <c r="D11" s="143"/>
      <c r="E11" s="144"/>
      <c r="F11" s="144"/>
      <c r="G11" s="144"/>
      <c r="H11" s="144"/>
      <c r="I11" s="144"/>
      <c r="J11" s="144"/>
      <c r="K11" s="181">
        <v>2</v>
      </c>
      <c r="L11" s="139" t="s">
        <v>100</v>
      </c>
      <c r="M11" s="181"/>
      <c r="N11" s="144"/>
      <c r="O11" s="144"/>
      <c r="P11" s="144"/>
      <c r="Q11" s="144"/>
      <c r="R11" s="144"/>
      <c r="S11" s="144"/>
      <c r="T11" s="141">
        <v>2</v>
      </c>
      <c r="U11" s="139" t="s">
        <v>100</v>
      </c>
      <c r="V11" s="141"/>
      <c r="W11" s="144"/>
      <c r="X11" s="144"/>
      <c r="Y11" s="144"/>
      <c r="Z11" s="144"/>
      <c r="AA11" s="144"/>
      <c r="AB11" s="144"/>
      <c r="AC11" s="133"/>
    </row>
    <row r="12" spans="1:29" ht="78.75" customHeight="1" x14ac:dyDescent="0.25">
      <c r="A12" s="145" t="s">
        <v>62</v>
      </c>
      <c r="B12" s="146" t="s">
        <v>74</v>
      </c>
      <c r="C12" s="146" t="s">
        <v>98</v>
      </c>
      <c r="D12" s="147">
        <f>'[1]ĐG tiền công'!K19+'[1]ĐG tiền công'!K21*2</f>
        <v>689883.73076923075</v>
      </c>
      <c r="E12" s="148">
        <v>1.28</v>
      </c>
      <c r="F12" s="148">
        <v>1.52</v>
      </c>
      <c r="G12" s="148">
        <v>1.62</v>
      </c>
      <c r="H12" s="148">
        <v>1.97</v>
      </c>
      <c r="I12" s="148">
        <v>2.7</v>
      </c>
      <c r="J12" s="148">
        <v>4.16</v>
      </c>
      <c r="K12" s="145" t="s">
        <v>62</v>
      </c>
      <c r="L12" s="146" t="s">
        <v>74</v>
      </c>
      <c r="M12" s="146" t="s">
        <v>98</v>
      </c>
      <c r="N12" s="179">
        <v>1.28</v>
      </c>
      <c r="O12" s="179">
        <v>1.52</v>
      </c>
      <c r="P12" s="179">
        <v>1.62</v>
      </c>
      <c r="Q12" s="179">
        <v>1.97</v>
      </c>
      <c r="R12" s="179">
        <v>2.7</v>
      </c>
      <c r="S12" s="179">
        <v>4.16</v>
      </c>
      <c r="T12" s="145" t="s">
        <v>62</v>
      </c>
      <c r="U12" s="146" t="s">
        <v>74</v>
      </c>
      <c r="V12" s="146" t="s">
        <v>98</v>
      </c>
      <c r="W12" s="148">
        <v>1.28</v>
      </c>
      <c r="X12" s="148">
        <v>1.52</v>
      </c>
      <c r="Y12" s="148">
        <v>1.62</v>
      </c>
      <c r="Z12" s="148">
        <v>1.97</v>
      </c>
      <c r="AA12" s="148">
        <v>2.7</v>
      </c>
      <c r="AB12" s="148">
        <v>4.16</v>
      </c>
      <c r="AC12" s="148" t="s">
        <v>333</v>
      </c>
    </row>
    <row r="13" spans="1:29" ht="92.25" customHeight="1" x14ac:dyDescent="0.25">
      <c r="A13" s="145" t="s">
        <v>66</v>
      </c>
      <c r="B13" s="149" t="s">
        <v>29</v>
      </c>
      <c r="C13" s="145" t="s">
        <v>99</v>
      </c>
      <c r="D13" s="150">
        <f>'[1]ĐG tiền công'!K42+'[1]ĐG tiền công'!K44*2</f>
        <v>625729.88461538462</v>
      </c>
      <c r="E13" s="148">
        <v>0.32</v>
      </c>
      <c r="F13" s="148">
        <v>0.38</v>
      </c>
      <c r="G13" s="148">
        <v>0.4</v>
      </c>
      <c r="H13" s="148">
        <v>0.49</v>
      </c>
      <c r="I13" s="148">
        <v>0.67</v>
      </c>
      <c r="J13" s="148">
        <v>1.04</v>
      </c>
      <c r="K13" s="145" t="s">
        <v>66</v>
      </c>
      <c r="L13" s="149" t="s">
        <v>29</v>
      </c>
      <c r="M13" s="145" t="s">
        <v>99</v>
      </c>
      <c r="N13" s="179">
        <v>0.32</v>
      </c>
      <c r="O13" s="179">
        <v>0.38</v>
      </c>
      <c r="P13" s="179">
        <v>0.4</v>
      </c>
      <c r="Q13" s="179">
        <v>0.49</v>
      </c>
      <c r="R13" s="179">
        <v>0.67</v>
      </c>
      <c r="S13" s="179">
        <v>1.04</v>
      </c>
      <c r="T13" s="145" t="s">
        <v>66</v>
      </c>
      <c r="U13" s="149" t="s">
        <v>29</v>
      </c>
      <c r="V13" s="145" t="s">
        <v>99</v>
      </c>
      <c r="W13" s="148">
        <v>0.32</v>
      </c>
      <c r="X13" s="148">
        <v>0.38</v>
      </c>
      <c r="Y13" s="148">
        <v>0.4</v>
      </c>
      <c r="Z13" s="148">
        <v>0.49</v>
      </c>
      <c r="AA13" s="148">
        <v>0.67</v>
      </c>
      <c r="AB13" s="148">
        <v>1.04</v>
      </c>
      <c r="AC13" s="148" t="s">
        <v>333</v>
      </c>
    </row>
    <row r="14" spans="1:29" ht="15.75" hidden="1" x14ac:dyDescent="0.25">
      <c r="A14" s="145"/>
      <c r="B14" s="149"/>
      <c r="C14" s="133"/>
      <c r="D14" s="133"/>
      <c r="E14" s="132"/>
      <c r="F14" s="132"/>
      <c r="G14" s="132"/>
      <c r="H14" s="132"/>
      <c r="I14" s="132"/>
      <c r="J14" s="132"/>
      <c r="K14" s="145"/>
      <c r="L14" s="149"/>
      <c r="M14" s="133"/>
      <c r="N14" s="132"/>
      <c r="O14" s="132"/>
      <c r="P14" s="132"/>
      <c r="Q14" s="132"/>
      <c r="R14" s="132"/>
      <c r="S14" s="132"/>
      <c r="T14" s="145"/>
      <c r="U14" s="149"/>
      <c r="V14" s="133"/>
      <c r="W14" s="132"/>
      <c r="X14" s="132"/>
      <c r="Y14" s="132"/>
      <c r="Z14" s="132"/>
      <c r="AA14" s="132"/>
      <c r="AB14" s="132"/>
      <c r="AC14" s="133"/>
    </row>
    <row r="15" spans="1:29" ht="15.75" hidden="1" x14ac:dyDescent="0.25">
      <c r="A15" s="139" t="s">
        <v>108</v>
      </c>
      <c r="B15" s="133"/>
      <c r="C15" s="133"/>
      <c r="D15" s="133"/>
      <c r="E15" s="132"/>
      <c r="F15" s="132"/>
      <c r="G15" s="132"/>
      <c r="H15" s="132"/>
      <c r="I15" s="132"/>
      <c r="J15" s="132"/>
      <c r="K15" s="139" t="s">
        <v>108</v>
      </c>
      <c r="L15" s="133"/>
      <c r="M15" s="133"/>
      <c r="N15" s="132"/>
      <c r="O15" s="132"/>
      <c r="P15" s="132"/>
      <c r="Q15" s="132"/>
      <c r="R15" s="132"/>
      <c r="S15" s="132"/>
      <c r="T15" s="139" t="s">
        <v>108</v>
      </c>
      <c r="U15" s="133"/>
      <c r="V15" s="133"/>
      <c r="W15" s="132"/>
      <c r="X15" s="132"/>
      <c r="Y15" s="132"/>
      <c r="Z15" s="132"/>
      <c r="AA15" s="132"/>
      <c r="AB15" s="132"/>
      <c r="AC15" s="133"/>
    </row>
    <row r="16" spans="1:29" ht="33.6" hidden="1" customHeight="1" x14ac:dyDescent="0.25">
      <c r="A16" s="295" t="s">
        <v>1</v>
      </c>
      <c r="B16" s="295" t="s">
        <v>320</v>
      </c>
      <c r="C16" s="295" t="s">
        <v>4</v>
      </c>
      <c r="D16" s="295" t="s">
        <v>27</v>
      </c>
      <c r="E16" s="316" t="s">
        <v>91</v>
      </c>
      <c r="F16" s="316"/>
      <c r="G16" s="316"/>
      <c r="H16" s="316"/>
      <c r="I16" s="316"/>
      <c r="J16" s="316"/>
      <c r="K16" s="295" t="s">
        <v>1</v>
      </c>
      <c r="L16" s="295" t="s">
        <v>2</v>
      </c>
      <c r="M16" s="295" t="s">
        <v>4</v>
      </c>
      <c r="N16" s="316" t="s">
        <v>91</v>
      </c>
      <c r="O16" s="316"/>
      <c r="P16" s="316"/>
      <c r="Q16" s="316"/>
      <c r="R16" s="316"/>
      <c r="S16" s="316"/>
      <c r="T16" s="295" t="s">
        <v>1</v>
      </c>
      <c r="U16" s="295" t="s">
        <v>2</v>
      </c>
      <c r="V16" s="295" t="s">
        <v>4</v>
      </c>
      <c r="W16" s="316" t="s">
        <v>91</v>
      </c>
      <c r="X16" s="316"/>
      <c r="Y16" s="316"/>
      <c r="Z16" s="316"/>
      <c r="AA16" s="316"/>
      <c r="AB16" s="316"/>
      <c r="AC16" s="133"/>
    </row>
    <row r="17" spans="1:29" ht="14.65" hidden="1" customHeight="1" x14ac:dyDescent="0.25">
      <c r="A17" s="295"/>
      <c r="B17" s="295"/>
      <c r="C17" s="295"/>
      <c r="D17" s="295"/>
      <c r="E17" s="316" t="s">
        <v>102</v>
      </c>
      <c r="F17" s="316" t="s">
        <v>103</v>
      </c>
      <c r="G17" s="316" t="s">
        <v>104</v>
      </c>
      <c r="H17" s="316" t="s">
        <v>105</v>
      </c>
      <c r="I17" s="316" t="s">
        <v>106</v>
      </c>
      <c r="J17" s="316" t="s">
        <v>107</v>
      </c>
      <c r="K17" s="295"/>
      <c r="L17" s="295"/>
      <c r="M17" s="295"/>
      <c r="N17" s="316" t="s">
        <v>102</v>
      </c>
      <c r="O17" s="316" t="s">
        <v>103</v>
      </c>
      <c r="P17" s="316" t="s">
        <v>104</v>
      </c>
      <c r="Q17" s="316" t="s">
        <v>105</v>
      </c>
      <c r="R17" s="316" t="s">
        <v>106</v>
      </c>
      <c r="S17" s="316" t="s">
        <v>107</v>
      </c>
      <c r="T17" s="295"/>
      <c r="U17" s="295"/>
      <c r="V17" s="295"/>
      <c r="W17" s="316" t="s">
        <v>102</v>
      </c>
      <c r="X17" s="316" t="s">
        <v>103</v>
      </c>
      <c r="Y17" s="316" t="s">
        <v>104</v>
      </c>
      <c r="Z17" s="316" t="s">
        <v>105</v>
      </c>
      <c r="AA17" s="316" t="s">
        <v>106</v>
      </c>
      <c r="AB17" s="316" t="s">
        <v>107</v>
      </c>
      <c r="AC17" s="133"/>
    </row>
    <row r="18" spans="1:29" ht="14.65" hidden="1" customHeight="1" x14ac:dyDescent="0.25">
      <c r="A18" s="295"/>
      <c r="B18" s="295"/>
      <c r="C18" s="295"/>
      <c r="D18" s="295"/>
      <c r="E18" s="316"/>
      <c r="F18" s="316"/>
      <c r="G18" s="316"/>
      <c r="H18" s="316"/>
      <c r="I18" s="316"/>
      <c r="J18" s="316"/>
      <c r="K18" s="295"/>
      <c r="L18" s="295"/>
      <c r="M18" s="295"/>
      <c r="N18" s="316"/>
      <c r="O18" s="316"/>
      <c r="P18" s="316"/>
      <c r="Q18" s="316"/>
      <c r="R18" s="316"/>
      <c r="S18" s="316"/>
      <c r="T18" s="295"/>
      <c r="U18" s="295"/>
      <c r="V18" s="295"/>
      <c r="W18" s="316"/>
      <c r="X18" s="316"/>
      <c r="Y18" s="316"/>
      <c r="Z18" s="316"/>
      <c r="AA18" s="316"/>
      <c r="AB18" s="316"/>
      <c r="AC18" s="133"/>
    </row>
    <row r="19" spans="1:29" ht="31.5" hidden="1" x14ac:dyDescent="0.25">
      <c r="A19" s="141" t="s">
        <v>56</v>
      </c>
      <c r="B19" s="142" t="s">
        <v>97</v>
      </c>
      <c r="C19" s="141"/>
      <c r="D19" s="143"/>
      <c r="E19" s="132"/>
      <c r="F19" s="132"/>
      <c r="G19" s="132"/>
      <c r="H19" s="132"/>
      <c r="I19" s="132"/>
      <c r="J19" s="132"/>
      <c r="K19" s="181" t="s">
        <v>56</v>
      </c>
      <c r="L19" s="142" t="s">
        <v>97</v>
      </c>
      <c r="M19" s="181"/>
      <c r="N19" s="132"/>
      <c r="O19" s="132"/>
      <c r="P19" s="132"/>
      <c r="Q19" s="132"/>
      <c r="R19" s="132"/>
      <c r="S19" s="132"/>
      <c r="T19" s="141" t="s">
        <v>56</v>
      </c>
      <c r="U19" s="142" t="s">
        <v>97</v>
      </c>
      <c r="V19" s="141"/>
      <c r="W19" s="132"/>
      <c r="X19" s="132"/>
      <c r="Y19" s="132"/>
      <c r="Z19" s="132"/>
      <c r="AA19" s="132"/>
      <c r="AB19" s="132"/>
      <c r="AC19" s="133"/>
    </row>
    <row r="20" spans="1:29" ht="94.5" hidden="1" customHeight="1" x14ac:dyDescent="0.25">
      <c r="A20" s="145" t="s">
        <v>36</v>
      </c>
      <c r="B20" s="146" t="s">
        <v>74</v>
      </c>
      <c r="C20" s="146" t="s">
        <v>98</v>
      </c>
      <c r="D20" s="147">
        <f>'[1]ĐG tiền công'!K32+'[1]ĐG tiền công'!K34*2</f>
        <v>687793.38461538462</v>
      </c>
      <c r="E20" s="148">
        <f>J9*1.2</f>
        <v>7.4879999999999995</v>
      </c>
      <c r="F20" s="148">
        <f>J9*1.3</f>
        <v>8.1120000000000001</v>
      </c>
      <c r="G20" s="148">
        <f>J9*1.4</f>
        <v>8.7359999999999989</v>
      </c>
      <c r="H20" s="148">
        <f>J9*1.6</f>
        <v>9.9840000000000018</v>
      </c>
      <c r="I20" s="148">
        <f>J9*1.8</f>
        <v>11.232000000000001</v>
      </c>
      <c r="J20" s="132"/>
      <c r="K20" s="145" t="s">
        <v>36</v>
      </c>
      <c r="L20" s="146" t="s">
        <v>74</v>
      </c>
      <c r="M20" s="146" t="s">
        <v>98</v>
      </c>
      <c r="N20" s="179">
        <f>S9*1.2</f>
        <v>7.4879999999999995</v>
      </c>
      <c r="O20" s="179">
        <f>S9*1.3</f>
        <v>8.1120000000000001</v>
      </c>
      <c r="P20" s="179">
        <f>S9*1.4</f>
        <v>8.7359999999999989</v>
      </c>
      <c r="Q20" s="179">
        <f>S9*1.6</f>
        <v>9.9840000000000018</v>
      </c>
      <c r="R20" s="179">
        <f>S9*1.8</f>
        <v>11.232000000000001</v>
      </c>
      <c r="S20" s="132"/>
      <c r="T20" s="145" t="s">
        <v>36</v>
      </c>
      <c r="U20" s="146" t="s">
        <v>74</v>
      </c>
      <c r="V20" s="146" t="s">
        <v>98</v>
      </c>
      <c r="W20" s="148">
        <f>AB9*1.2</f>
        <v>7.4879999999999995</v>
      </c>
      <c r="X20" s="148">
        <f>AB9*1.3</f>
        <v>8.1120000000000001</v>
      </c>
      <c r="Y20" s="148">
        <f>AB9*1.4</f>
        <v>8.7359999999999989</v>
      </c>
      <c r="Z20" s="148">
        <f>AB9*1.6</f>
        <v>9.9840000000000018</v>
      </c>
      <c r="AA20" s="148">
        <f>AB9*1.8</f>
        <v>11.232000000000001</v>
      </c>
      <c r="AB20" s="132"/>
      <c r="AC20" s="148" t="s">
        <v>315</v>
      </c>
    </row>
    <row r="21" spans="1:29" ht="51.75" hidden="1" customHeight="1" x14ac:dyDescent="0.25">
      <c r="A21" s="145" t="s">
        <v>39</v>
      </c>
      <c r="B21" s="149" t="s">
        <v>29</v>
      </c>
      <c r="C21" s="145" t="s">
        <v>99</v>
      </c>
      <c r="D21" s="150" t="e">
        <f>'[1]ĐG tiền công'!K55+'[1]ĐG tiền công'!K57*2</f>
        <v>#REF!</v>
      </c>
      <c r="E21" s="148">
        <f>J10*1.2</f>
        <v>1.8719999999999999</v>
      </c>
      <c r="F21" s="148">
        <f>J10*1.3</f>
        <v>2.028</v>
      </c>
      <c r="G21" s="148">
        <f>J10*1.4</f>
        <v>2.1839999999999997</v>
      </c>
      <c r="H21" s="148">
        <f>J10*1.6</f>
        <v>2.4960000000000004</v>
      </c>
      <c r="I21" s="148">
        <f>J10*1.8</f>
        <v>2.8080000000000003</v>
      </c>
      <c r="J21" s="132"/>
      <c r="K21" s="145" t="s">
        <v>39</v>
      </c>
      <c r="L21" s="149" t="s">
        <v>29</v>
      </c>
      <c r="M21" s="145" t="s">
        <v>99</v>
      </c>
      <c r="N21" s="179">
        <f>S10*1.2</f>
        <v>1.8719999999999999</v>
      </c>
      <c r="O21" s="179">
        <f>S10*1.3</f>
        <v>2.028</v>
      </c>
      <c r="P21" s="179">
        <f>S10*1.4</f>
        <v>2.1839999999999997</v>
      </c>
      <c r="Q21" s="179">
        <f>S10*1.6</f>
        <v>2.4960000000000004</v>
      </c>
      <c r="R21" s="179">
        <f>S10*1.8</f>
        <v>2.8080000000000003</v>
      </c>
      <c r="S21" s="132"/>
      <c r="T21" s="145" t="s">
        <v>39</v>
      </c>
      <c r="U21" s="149" t="s">
        <v>29</v>
      </c>
      <c r="V21" s="145" t="s">
        <v>99</v>
      </c>
      <c r="W21" s="148">
        <f>AB10*1.2</f>
        <v>1.8719999999999999</v>
      </c>
      <c r="X21" s="148">
        <f>AB10*1.3</f>
        <v>2.028</v>
      </c>
      <c r="Y21" s="148">
        <f>AB10*1.4</f>
        <v>2.1839999999999997</v>
      </c>
      <c r="Z21" s="148">
        <f>AB10*1.6</f>
        <v>2.4960000000000004</v>
      </c>
      <c r="AA21" s="148">
        <f>AB10*1.8</f>
        <v>2.8080000000000003</v>
      </c>
      <c r="AB21" s="132"/>
      <c r="AC21" s="148" t="s">
        <v>315</v>
      </c>
    </row>
    <row r="22" spans="1:29" ht="63" hidden="1" customHeight="1" x14ac:dyDescent="0.25">
      <c r="A22" s="145" t="s">
        <v>41</v>
      </c>
      <c r="B22" s="149" t="s">
        <v>85</v>
      </c>
      <c r="C22" s="151"/>
      <c r="D22" s="150"/>
      <c r="E22" s="148"/>
      <c r="F22" s="148"/>
      <c r="G22" s="148"/>
      <c r="H22" s="148"/>
      <c r="I22" s="148"/>
      <c r="J22" s="132"/>
      <c r="K22" s="145"/>
      <c r="L22" s="149"/>
      <c r="M22" s="151"/>
      <c r="N22" s="179"/>
      <c r="O22" s="179"/>
      <c r="P22" s="179"/>
      <c r="Q22" s="179"/>
      <c r="R22" s="179"/>
      <c r="S22" s="132"/>
      <c r="T22" s="145"/>
      <c r="U22" s="149"/>
      <c r="V22" s="151"/>
      <c r="W22" s="148"/>
      <c r="X22" s="148"/>
      <c r="Y22" s="148"/>
      <c r="Z22" s="148"/>
      <c r="AA22" s="148"/>
      <c r="AB22" s="132"/>
      <c r="AC22" s="148" t="s">
        <v>311</v>
      </c>
    </row>
    <row r="23" spans="1:29" ht="15.75" hidden="1" x14ac:dyDescent="0.25">
      <c r="A23" s="141">
        <v>2</v>
      </c>
      <c r="B23" s="139" t="s">
        <v>100</v>
      </c>
      <c r="C23" s="141"/>
      <c r="D23" s="143"/>
      <c r="E23" s="148"/>
      <c r="F23" s="148"/>
      <c r="G23" s="148"/>
      <c r="H23" s="148"/>
      <c r="I23" s="148"/>
      <c r="J23" s="132"/>
      <c r="K23" s="181">
        <v>2</v>
      </c>
      <c r="L23" s="139" t="s">
        <v>100</v>
      </c>
      <c r="M23" s="181"/>
      <c r="N23" s="179"/>
      <c r="O23" s="179"/>
      <c r="P23" s="179"/>
      <c r="Q23" s="179"/>
      <c r="R23" s="179"/>
      <c r="S23" s="132"/>
      <c r="T23" s="141">
        <v>2</v>
      </c>
      <c r="U23" s="139" t="s">
        <v>100</v>
      </c>
      <c r="V23" s="141"/>
      <c r="W23" s="148"/>
      <c r="X23" s="148"/>
      <c r="Y23" s="148"/>
      <c r="Z23" s="148"/>
      <c r="AA23" s="148"/>
      <c r="AB23" s="132"/>
      <c r="AC23" s="133"/>
    </row>
    <row r="24" spans="1:29" ht="54" hidden="1" customHeight="1" x14ac:dyDescent="0.25">
      <c r="A24" s="145" t="s">
        <v>62</v>
      </c>
      <c r="B24" s="146" t="s">
        <v>74</v>
      </c>
      <c r="C24" s="146" t="s">
        <v>98</v>
      </c>
      <c r="D24" s="147">
        <f>'[1]ĐG tiền công'!K32+'[1]ĐG tiền công'!K34*2</f>
        <v>687793.38461538462</v>
      </c>
      <c r="E24" s="148">
        <f>J12*1.2</f>
        <v>4.992</v>
      </c>
      <c r="F24" s="148">
        <f>J12*1.3</f>
        <v>5.4080000000000004</v>
      </c>
      <c r="G24" s="148">
        <f>J12*1.4</f>
        <v>5.8239999999999998</v>
      </c>
      <c r="H24" s="148">
        <f>J12*1.6</f>
        <v>6.6560000000000006</v>
      </c>
      <c r="I24" s="148">
        <f>J12*1.8</f>
        <v>7.4880000000000004</v>
      </c>
      <c r="J24" s="132"/>
      <c r="K24" s="145" t="s">
        <v>62</v>
      </c>
      <c r="L24" s="146" t="s">
        <v>74</v>
      </c>
      <c r="M24" s="146" t="s">
        <v>98</v>
      </c>
      <c r="N24" s="179">
        <f>S12*1.2</f>
        <v>4.992</v>
      </c>
      <c r="O24" s="179">
        <f>S12*1.3</f>
        <v>5.4080000000000004</v>
      </c>
      <c r="P24" s="179">
        <f>S12*1.4</f>
        <v>5.8239999999999998</v>
      </c>
      <c r="Q24" s="179">
        <f>S12*1.6</f>
        <v>6.6560000000000006</v>
      </c>
      <c r="R24" s="179">
        <f>S12*1.8</f>
        <v>7.4880000000000004</v>
      </c>
      <c r="S24" s="132"/>
      <c r="T24" s="145" t="s">
        <v>62</v>
      </c>
      <c r="U24" s="146" t="s">
        <v>74</v>
      </c>
      <c r="V24" s="146" t="s">
        <v>98</v>
      </c>
      <c r="W24" s="148">
        <f>AB12*1.2</f>
        <v>4.992</v>
      </c>
      <c r="X24" s="148">
        <f>AB12*1.3</f>
        <v>5.4080000000000004</v>
      </c>
      <c r="Y24" s="148">
        <f>AB12*1.4</f>
        <v>5.8239999999999998</v>
      </c>
      <c r="Z24" s="148">
        <f>AB12*1.6</f>
        <v>6.6560000000000006</v>
      </c>
      <c r="AA24" s="148">
        <f>AB12*1.8</f>
        <v>7.4880000000000004</v>
      </c>
      <c r="AB24" s="132"/>
      <c r="AC24" s="148" t="s">
        <v>315</v>
      </c>
    </row>
    <row r="25" spans="1:29" ht="61.5" hidden="1" customHeight="1" x14ac:dyDescent="0.25">
      <c r="A25" s="145" t="s">
        <v>66</v>
      </c>
      <c r="B25" s="149" t="s">
        <v>29</v>
      </c>
      <c r="C25" s="145" t="s">
        <v>99</v>
      </c>
      <c r="D25" s="150" t="e">
        <f>'[1]ĐG tiền công'!K55+'[1]ĐG tiền công'!K57*2</f>
        <v>#REF!</v>
      </c>
      <c r="E25" s="148">
        <f>J13*1.2</f>
        <v>1.248</v>
      </c>
      <c r="F25" s="148">
        <f>J13*1.3</f>
        <v>1.3520000000000001</v>
      </c>
      <c r="G25" s="148">
        <f>J13*1.4</f>
        <v>1.456</v>
      </c>
      <c r="H25" s="148">
        <f>J13*1.6</f>
        <v>1.6640000000000001</v>
      </c>
      <c r="I25" s="148">
        <f>J13*1.8</f>
        <v>1.8720000000000001</v>
      </c>
      <c r="J25" s="132"/>
      <c r="K25" s="145" t="s">
        <v>66</v>
      </c>
      <c r="L25" s="149" t="s">
        <v>29</v>
      </c>
      <c r="M25" s="145" t="s">
        <v>99</v>
      </c>
      <c r="N25" s="179">
        <f>S13*1.2</f>
        <v>1.248</v>
      </c>
      <c r="O25" s="179">
        <f>S13*1.3</f>
        <v>1.3520000000000001</v>
      </c>
      <c r="P25" s="179">
        <f>S13*1.4</f>
        <v>1.456</v>
      </c>
      <c r="Q25" s="179">
        <f>S13*1.6</f>
        <v>1.6640000000000001</v>
      </c>
      <c r="R25" s="179">
        <f>S13*1.8</f>
        <v>1.8720000000000001</v>
      </c>
      <c r="S25" s="132"/>
      <c r="T25" s="145" t="s">
        <v>66</v>
      </c>
      <c r="U25" s="149" t="s">
        <v>29</v>
      </c>
      <c r="V25" s="145" t="s">
        <v>99</v>
      </c>
      <c r="W25" s="148">
        <f>AB13*1.2</f>
        <v>1.248</v>
      </c>
      <c r="X25" s="148">
        <f>AB13*1.3</f>
        <v>1.3520000000000001</v>
      </c>
      <c r="Y25" s="148">
        <f>AB13*1.4</f>
        <v>1.456</v>
      </c>
      <c r="Z25" s="148">
        <f>AB13*1.6</f>
        <v>1.6640000000000001</v>
      </c>
      <c r="AA25" s="148">
        <f>AB13*1.8</f>
        <v>1.8720000000000001</v>
      </c>
      <c r="AB25" s="132"/>
      <c r="AC25" s="148" t="s">
        <v>315</v>
      </c>
    </row>
    <row r="26" spans="1:29" ht="65.25" hidden="1" customHeight="1" x14ac:dyDescent="0.25">
      <c r="A26" s="145" t="s">
        <v>78</v>
      </c>
      <c r="B26" s="149" t="s">
        <v>85</v>
      </c>
      <c r="C26" s="133"/>
      <c r="D26" s="133"/>
      <c r="E26" s="132"/>
      <c r="F26" s="132"/>
      <c r="G26" s="132"/>
      <c r="H26" s="132"/>
      <c r="I26" s="132"/>
      <c r="J26" s="132"/>
      <c r="K26" s="145"/>
      <c r="L26" s="149"/>
      <c r="M26" s="133"/>
      <c r="N26" s="132"/>
      <c r="O26" s="132"/>
      <c r="P26" s="132"/>
      <c r="Q26" s="132"/>
      <c r="R26" s="132"/>
      <c r="S26" s="132"/>
      <c r="T26" s="145"/>
      <c r="U26" s="149"/>
      <c r="V26" s="133"/>
      <c r="W26" s="132"/>
      <c r="X26" s="132"/>
      <c r="Y26" s="132"/>
      <c r="Z26" s="132"/>
      <c r="AA26" s="132"/>
      <c r="AB26" s="132"/>
      <c r="AC26" s="148" t="s">
        <v>311</v>
      </c>
    </row>
    <row r="28" spans="1:29" ht="15.75" x14ac:dyDescent="0.25">
      <c r="A28" s="152" t="s">
        <v>109</v>
      </c>
      <c r="B28" s="153"/>
      <c r="C28" s="153"/>
      <c r="D28" s="153"/>
      <c r="E28" s="153"/>
      <c r="F28" s="153"/>
      <c r="G28" s="153"/>
      <c r="H28" s="153"/>
      <c r="I28" s="153"/>
      <c r="J28" s="153"/>
      <c r="K28" s="153"/>
      <c r="L28" s="153"/>
      <c r="M28" s="153"/>
      <c r="N28" s="153"/>
      <c r="O28" s="153"/>
      <c r="P28" s="153"/>
      <c r="Q28" s="153"/>
      <c r="R28" s="153"/>
      <c r="S28" s="153"/>
      <c r="T28" s="154"/>
      <c r="U28" s="153"/>
      <c r="V28" s="154"/>
      <c r="W28" s="154"/>
      <c r="X28" s="154"/>
    </row>
    <row r="29" spans="1:29" ht="117" customHeight="1" x14ac:dyDescent="0.25">
      <c r="A29" s="318" t="s">
        <v>310</v>
      </c>
      <c r="B29" s="318"/>
      <c r="C29" s="318"/>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row>
    <row r="30" spans="1:29" ht="36.75" customHeight="1" x14ac:dyDescent="0.25">
      <c r="A30" s="319" t="s">
        <v>317</v>
      </c>
      <c r="B30" s="319"/>
      <c r="C30" s="319"/>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row>
    <row r="31" spans="1:29" ht="35.25" customHeight="1" x14ac:dyDescent="0.25">
      <c r="A31" s="319" t="s">
        <v>318</v>
      </c>
      <c r="B31" s="319"/>
      <c r="C31" s="319"/>
      <c r="D31" s="319"/>
      <c r="E31" s="319"/>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row>
    <row r="32" spans="1:29" ht="33.6" customHeight="1" x14ac:dyDescent="0.25">
      <c r="A32" s="319"/>
      <c r="B32" s="319"/>
      <c r="C32" s="319"/>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row>
  </sheetData>
  <mergeCells count="71">
    <mergeCell ref="A16:A18"/>
    <mergeCell ref="B16:B18"/>
    <mergeCell ref="C16:C18"/>
    <mergeCell ref="T16:T18"/>
    <mergeCell ref="D16:D18"/>
    <mergeCell ref="E16:J16"/>
    <mergeCell ref="E17:E18"/>
    <mergeCell ref="F17:F18"/>
    <mergeCell ref="G17:G18"/>
    <mergeCell ref="H17:H18"/>
    <mergeCell ref="I17:I18"/>
    <mergeCell ref="J17:J18"/>
    <mergeCell ref="K16:K18"/>
    <mergeCell ref="L16:L18"/>
    <mergeCell ref="M16:M18"/>
    <mergeCell ref="U16:U18"/>
    <mergeCell ref="V16:V18"/>
    <mergeCell ref="W16:AB16"/>
    <mergeCell ref="W17:W18"/>
    <mergeCell ref="X17:X18"/>
    <mergeCell ref="Y17:Y18"/>
    <mergeCell ref="Z17:Z18"/>
    <mergeCell ref="AA17:AA18"/>
    <mergeCell ref="AB17:AB18"/>
    <mergeCell ref="C4:C6"/>
    <mergeCell ref="B4:B6"/>
    <mergeCell ref="A4:A6"/>
    <mergeCell ref="T4:T6"/>
    <mergeCell ref="AC3:AC6"/>
    <mergeCell ref="W4:AB4"/>
    <mergeCell ref="W5:W6"/>
    <mergeCell ref="X5:X6"/>
    <mergeCell ref="Y5:Y6"/>
    <mergeCell ref="Z5:Z6"/>
    <mergeCell ref="AA5:AA6"/>
    <mergeCell ref="AB5:AB6"/>
    <mergeCell ref="V4:V6"/>
    <mergeCell ref="K3:S3"/>
    <mergeCell ref="K4:K6"/>
    <mergeCell ref="A1:AC1"/>
    <mergeCell ref="A29:AC29"/>
    <mergeCell ref="A30:AC30"/>
    <mergeCell ref="A31:AC31"/>
    <mergeCell ref="A32:AC32"/>
    <mergeCell ref="A3:J3"/>
    <mergeCell ref="T3:AB3"/>
    <mergeCell ref="U4:U6"/>
    <mergeCell ref="E4:J4"/>
    <mergeCell ref="E5:E6"/>
    <mergeCell ref="F5:F6"/>
    <mergeCell ref="G5:G6"/>
    <mergeCell ref="H5:H6"/>
    <mergeCell ref="I5:I6"/>
    <mergeCell ref="J5:J6"/>
    <mergeCell ref="D4:D6"/>
    <mergeCell ref="L4:L6"/>
    <mergeCell ref="M4:M6"/>
    <mergeCell ref="N4:S4"/>
    <mergeCell ref="N5:N6"/>
    <mergeCell ref="O5:O6"/>
    <mergeCell ref="P5:P6"/>
    <mergeCell ref="Q5:Q6"/>
    <mergeCell ref="R5:R6"/>
    <mergeCell ref="S5:S6"/>
    <mergeCell ref="N16:S16"/>
    <mergeCell ref="N17:N18"/>
    <mergeCell ref="O17:O18"/>
    <mergeCell ref="P17:P18"/>
    <mergeCell ref="Q17:Q18"/>
    <mergeCell ref="R17:R18"/>
    <mergeCell ref="S17:S18"/>
  </mergeCells>
  <pageMargins left="0.19685039370078741" right="0.19685039370078741" top="0.35433070866141736" bottom="0.35433070866141736" header="0.31496062992125984" footer="0.31496062992125984"/>
  <pageSetup paperSize="8" orientation="landscape" verticalDpi="0" r:id="rId1"/>
  <ignoredErrors>
    <ignoredError sqref="T8:V8 T11:V11 T9:V10 T14:V15 T23:V23 T20:V22 T26:V26 U24:V25 U12:V13 T17:V19 A16 T16:V16 C16:J16 A17:J19 B24:J26 B22:J22 A20:J21 A23:J23 B12:J13 A14:J15 A11:J11 A8:J10 W8:AC8 W11:AC11 W9:AB10 W14:AC15 W23:AC23 W20:AB22 W26:AB26 W24:AB25 W12:AB13 W17:AC19 W16:AC1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9"/>
  <sheetViews>
    <sheetView zoomScale="112" zoomScaleNormal="112" workbookViewId="0">
      <selection activeCell="L6" sqref="L6"/>
    </sheetView>
  </sheetViews>
  <sheetFormatPr defaultColWidth="9.140625" defaultRowHeight="12.75" x14ac:dyDescent="0.25"/>
  <cols>
    <col min="1" max="1" width="5.5703125" style="41" customWidth="1"/>
    <col min="2" max="2" width="22.7109375" style="41" customWidth="1"/>
    <col min="3" max="3" width="7.7109375" style="41" customWidth="1"/>
    <col min="4" max="4" width="8" style="41" customWidth="1"/>
    <col min="5" max="5" width="7.7109375" style="41" customWidth="1"/>
    <col min="6" max="6" width="9.28515625" style="41" customWidth="1"/>
    <col min="7" max="7" width="9.140625" style="41" customWidth="1"/>
    <col min="8" max="8" width="8.5703125" style="41" customWidth="1"/>
    <col min="9" max="9" width="11.42578125" style="41" customWidth="1"/>
    <col min="10" max="10" width="12.140625" style="41" customWidth="1"/>
    <col min="11" max="12" width="14.5703125" style="41" bestFit="1" customWidth="1"/>
    <col min="13" max="250" width="9.140625" style="41"/>
    <col min="251" max="251" width="5.5703125" style="41" customWidth="1"/>
    <col min="252" max="252" width="22.7109375" style="41" customWidth="1"/>
    <col min="253" max="253" width="7.7109375" style="41" customWidth="1"/>
    <col min="254" max="254" width="8" style="41" customWidth="1"/>
    <col min="255" max="255" width="11.85546875" style="41" customWidth="1"/>
    <col min="256" max="256" width="9.85546875" style="41" customWidth="1"/>
    <col min="257" max="257" width="7.7109375" style="41" customWidth="1"/>
    <col min="258" max="258" width="9.28515625" style="41" customWidth="1"/>
    <col min="259" max="259" width="9.140625" style="41"/>
    <col min="260" max="260" width="8.5703125" style="41" customWidth="1"/>
    <col min="261" max="261" width="10.7109375" style="41" customWidth="1"/>
    <col min="262" max="264" width="9.7109375" style="41" customWidth="1"/>
    <col min="265" max="265" width="11.42578125" style="41" customWidth="1"/>
    <col min="266" max="266" width="12.140625" style="41" customWidth="1"/>
    <col min="267" max="268" width="14.5703125" style="41" bestFit="1" customWidth="1"/>
    <col min="269" max="506" width="9.140625" style="41"/>
    <col min="507" max="507" width="5.5703125" style="41" customWidth="1"/>
    <col min="508" max="508" width="22.7109375" style="41" customWidth="1"/>
    <col min="509" max="509" width="7.7109375" style="41" customWidth="1"/>
    <col min="510" max="510" width="8" style="41" customWidth="1"/>
    <col min="511" max="511" width="11.85546875" style="41" customWidth="1"/>
    <col min="512" max="512" width="9.85546875" style="41" customWidth="1"/>
    <col min="513" max="513" width="7.7109375" style="41" customWidth="1"/>
    <col min="514" max="514" width="9.28515625" style="41" customWidth="1"/>
    <col min="515" max="515" width="9.140625" style="41"/>
    <col min="516" max="516" width="8.5703125" style="41" customWidth="1"/>
    <col min="517" max="517" width="10.7109375" style="41" customWidth="1"/>
    <col min="518" max="520" width="9.7109375" style="41" customWidth="1"/>
    <col min="521" max="521" width="11.42578125" style="41" customWidth="1"/>
    <col min="522" max="522" width="12.140625" style="41" customWidth="1"/>
    <col min="523" max="524" width="14.5703125" style="41" bestFit="1" customWidth="1"/>
    <col min="525" max="762" width="9.140625" style="41"/>
    <col min="763" max="763" width="5.5703125" style="41" customWidth="1"/>
    <col min="764" max="764" width="22.7109375" style="41" customWidth="1"/>
    <col min="765" max="765" width="7.7109375" style="41" customWidth="1"/>
    <col min="766" max="766" width="8" style="41" customWidth="1"/>
    <col min="767" max="767" width="11.85546875" style="41" customWidth="1"/>
    <col min="768" max="768" width="9.85546875" style="41" customWidth="1"/>
    <col min="769" max="769" width="7.7109375" style="41" customWidth="1"/>
    <col min="770" max="770" width="9.28515625" style="41" customWidth="1"/>
    <col min="771" max="771" width="9.140625" style="41"/>
    <col min="772" max="772" width="8.5703125" style="41" customWidth="1"/>
    <col min="773" max="773" width="10.7109375" style="41" customWidth="1"/>
    <col min="774" max="776" width="9.7109375" style="41" customWidth="1"/>
    <col min="777" max="777" width="11.42578125" style="41" customWidth="1"/>
    <col min="778" max="778" width="12.140625" style="41" customWidth="1"/>
    <col min="779" max="780" width="14.5703125" style="41" bestFit="1" customWidth="1"/>
    <col min="781" max="1018" width="9.140625" style="41"/>
    <col min="1019" max="1019" width="5.5703125" style="41" customWidth="1"/>
    <col min="1020" max="1020" width="22.7109375" style="41" customWidth="1"/>
    <col min="1021" max="1021" width="7.7109375" style="41" customWidth="1"/>
    <col min="1022" max="1022" width="8" style="41" customWidth="1"/>
    <col min="1023" max="1023" width="11.85546875" style="41" customWidth="1"/>
    <col min="1024" max="1024" width="9.85546875" style="41" customWidth="1"/>
    <col min="1025" max="1025" width="7.7109375" style="41" customWidth="1"/>
    <col min="1026" max="1026" width="9.28515625" style="41" customWidth="1"/>
    <col min="1027" max="1027" width="9.140625" style="41"/>
    <col min="1028" max="1028" width="8.5703125" style="41" customWidth="1"/>
    <col min="1029" max="1029" width="10.7109375" style="41" customWidth="1"/>
    <col min="1030" max="1032" width="9.7109375" style="41" customWidth="1"/>
    <col min="1033" max="1033" width="11.42578125" style="41" customWidth="1"/>
    <col min="1034" max="1034" width="12.140625" style="41" customWidth="1"/>
    <col min="1035" max="1036" width="14.5703125" style="41" bestFit="1" customWidth="1"/>
    <col min="1037" max="1274" width="9.140625" style="41"/>
    <col min="1275" max="1275" width="5.5703125" style="41" customWidth="1"/>
    <col min="1276" max="1276" width="22.7109375" style="41" customWidth="1"/>
    <col min="1277" max="1277" width="7.7109375" style="41" customWidth="1"/>
    <col min="1278" max="1278" width="8" style="41" customWidth="1"/>
    <col min="1279" max="1279" width="11.85546875" style="41" customWidth="1"/>
    <col min="1280" max="1280" width="9.85546875" style="41" customWidth="1"/>
    <col min="1281" max="1281" width="7.7109375" style="41" customWidth="1"/>
    <col min="1282" max="1282" width="9.28515625" style="41" customWidth="1"/>
    <col min="1283" max="1283" width="9.140625" style="41"/>
    <col min="1284" max="1284" width="8.5703125" style="41" customWidth="1"/>
    <col min="1285" max="1285" width="10.7109375" style="41" customWidth="1"/>
    <col min="1286" max="1288" width="9.7109375" style="41" customWidth="1"/>
    <col min="1289" max="1289" width="11.42578125" style="41" customWidth="1"/>
    <col min="1290" max="1290" width="12.140625" style="41" customWidth="1"/>
    <col min="1291" max="1292" width="14.5703125" style="41" bestFit="1" customWidth="1"/>
    <col min="1293" max="1530" width="9.140625" style="41"/>
    <col min="1531" max="1531" width="5.5703125" style="41" customWidth="1"/>
    <col min="1532" max="1532" width="22.7109375" style="41" customWidth="1"/>
    <col min="1533" max="1533" width="7.7109375" style="41" customWidth="1"/>
    <col min="1534" max="1534" width="8" style="41" customWidth="1"/>
    <col min="1535" max="1535" width="11.85546875" style="41" customWidth="1"/>
    <col min="1536" max="1536" width="9.85546875" style="41" customWidth="1"/>
    <col min="1537" max="1537" width="7.7109375" style="41" customWidth="1"/>
    <col min="1538" max="1538" width="9.28515625" style="41" customWidth="1"/>
    <col min="1539" max="1539" width="9.140625" style="41"/>
    <col min="1540" max="1540" width="8.5703125" style="41" customWidth="1"/>
    <col min="1541" max="1541" width="10.7109375" style="41" customWidth="1"/>
    <col min="1542" max="1544" width="9.7109375" style="41" customWidth="1"/>
    <col min="1545" max="1545" width="11.42578125" style="41" customWidth="1"/>
    <col min="1546" max="1546" width="12.140625" style="41" customWidth="1"/>
    <col min="1547" max="1548" width="14.5703125" style="41" bestFit="1" customWidth="1"/>
    <col min="1549" max="1786" width="9.140625" style="41"/>
    <col min="1787" max="1787" width="5.5703125" style="41" customWidth="1"/>
    <col min="1788" max="1788" width="22.7109375" style="41" customWidth="1"/>
    <col min="1789" max="1789" width="7.7109375" style="41" customWidth="1"/>
    <col min="1790" max="1790" width="8" style="41" customWidth="1"/>
    <col min="1791" max="1791" width="11.85546875" style="41" customWidth="1"/>
    <col min="1792" max="1792" width="9.85546875" style="41" customWidth="1"/>
    <col min="1793" max="1793" width="7.7109375" style="41" customWidth="1"/>
    <col min="1794" max="1794" width="9.28515625" style="41" customWidth="1"/>
    <col min="1795" max="1795" width="9.140625" style="41"/>
    <col min="1796" max="1796" width="8.5703125" style="41" customWidth="1"/>
    <col min="1797" max="1797" width="10.7109375" style="41" customWidth="1"/>
    <col min="1798" max="1800" width="9.7109375" style="41" customWidth="1"/>
    <col min="1801" max="1801" width="11.42578125" style="41" customWidth="1"/>
    <col min="1802" max="1802" width="12.140625" style="41" customWidth="1"/>
    <col min="1803" max="1804" width="14.5703125" style="41" bestFit="1" customWidth="1"/>
    <col min="1805" max="2042" width="9.140625" style="41"/>
    <col min="2043" max="2043" width="5.5703125" style="41" customWidth="1"/>
    <col min="2044" max="2044" width="22.7109375" style="41" customWidth="1"/>
    <col min="2045" max="2045" width="7.7109375" style="41" customWidth="1"/>
    <col min="2046" max="2046" width="8" style="41" customWidth="1"/>
    <col min="2047" max="2047" width="11.85546875" style="41" customWidth="1"/>
    <col min="2048" max="2048" width="9.85546875" style="41" customWidth="1"/>
    <col min="2049" max="2049" width="7.7109375" style="41" customWidth="1"/>
    <col min="2050" max="2050" width="9.28515625" style="41" customWidth="1"/>
    <col min="2051" max="2051" width="9.140625" style="41"/>
    <col min="2052" max="2052" width="8.5703125" style="41" customWidth="1"/>
    <col min="2053" max="2053" width="10.7109375" style="41" customWidth="1"/>
    <col min="2054" max="2056" width="9.7109375" style="41" customWidth="1"/>
    <col min="2057" max="2057" width="11.42578125" style="41" customWidth="1"/>
    <col min="2058" max="2058" width="12.140625" style="41" customWidth="1"/>
    <col min="2059" max="2060" width="14.5703125" style="41" bestFit="1" customWidth="1"/>
    <col min="2061" max="2298" width="9.140625" style="41"/>
    <col min="2299" max="2299" width="5.5703125" style="41" customWidth="1"/>
    <col min="2300" max="2300" width="22.7109375" style="41" customWidth="1"/>
    <col min="2301" max="2301" width="7.7109375" style="41" customWidth="1"/>
    <col min="2302" max="2302" width="8" style="41" customWidth="1"/>
    <col min="2303" max="2303" width="11.85546875" style="41" customWidth="1"/>
    <col min="2304" max="2304" width="9.85546875" style="41" customWidth="1"/>
    <col min="2305" max="2305" width="7.7109375" style="41" customWidth="1"/>
    <col min="2306" max="2306" width="9.28515625" style="41" customWidth="1"/>
    <col min="2307" max="2307" width="9.140625" style="41"/>
    <col min="2308" max="2308" width="8.5703125" style="41" customWidth="1"/>
    <col min="2309" max="2309" width="10.7109375" style="41" customWidth="1"/>
    <col min="2310" max="2312" width="9.7109375" style="41" customWidth="1"/>
    <col min="2313" max="2313" width="11.42578125" style="41" customWidth="1"/>
    <col min="2314" max="2314" width="12.140625" style="41" customWidth="1"/>
    <col min="2315" max="2316" width="14.5703125" style="41" bestFit="1" customWidth="1"/>
    <col min="2317" max="2554" width="9.140625" style="41"/>
    <col min="2555" max="2555" width="5.5703125" style="41" customWidth="1"/>
    <col min="2556" max="2556" width="22.7109375" style="41" customWidth="1"/>
    <col min="2557" max="2557" width="7.7109375" style="41" customWidth="1"/>
    <col min="2558" max="2558" width="8" style="41" customWidth="1"/>
    <col min="2559" max="2559" width="11.85546875" style="41" customWidth="1"/>
    <col min="2560" max="2560" width="9.85546875" style="41" customWidth="1"/>
    <col min="2561" max="2561" width="7.7109375" style="41" customWidth="1"/>
    <col min="2562" max="2562" width="9.28515625" style="41" customWidth="1"/>
    <col min="2563" max="2563" width="9.140625" style="41"/>
    <col min="2564" max="2564" width="8.5703125" style="41" customWidth="1"/>
    <col min="2565" max="2565" width="10.7109375" style="41" customWidth="1"/>
    <col min="2566" max="2568" width="9.7109375" style="41" customWidth="1"/>
    <col min="2569" max="2569" width="11.42578125" style="41" customWidth="1"/>
    <col min="2570" max="2570" width="12.140625" style="41" customWidth="1"/>
    <col min="2571" max="2572" width="14.5703125" style="41" bestFit="1" customWidth="1"/>
    <col min="2573" max="2810" width="9.140625" style="41"/>
    <col min="2811" max="2811" width="5.5703125" style="41" customWidth="1"/>
    <col min="2812" max="2812" width="22.7109375" style="41" customWidth="1"/>
    <col min="2813" max="2813" width="7.7109375" style="41" customWidth="1"/>
    <col min="2814" max="2814" width="8" style="41" customWidth="1"/>
    <col min="2815" max="2815" width="11.85546875" style="41" customWidth="1"/>
    <col min="2816" max="2816" width="9.85546875" style="41" customWidth="1"/>
    <col min="2817" max="2817" width="7.7109375" style="41" customWidth="1"/>
    <col min="2818" max="2818" width="9.28515625" style="41" customWidth="1"/>
    <col min="2819" max="2819" width="9.140625" style="41"/>
    <col min="2820" max="2820" width="8.5703125" style="41" customWidth="1"/>
    <col min="2821" max="2821" width="10.7109375" style="41" customWidth="1"/>
    <col min="2822" max="2824" width="9.7109375" style="41" customWidth="1"/>
    <col min="2825" max="2825" width="11.42578125" style="41" customWidth="1"/>
    <col min="2826" max="2826" width="12.140625" style="41" customWidth="1"/>
    <col min="2827" max="2828" width="14.5703125" style="41" bestFit="1" customWidth="1"/>
    <col min="2829" max="3066" width="9.140625" style="41"/>
    <col min="3067" max="3067" width="5.5703125" style="41" customWidth="1"/>
    <col min="3068" max="3068" width="22.7109375" style="41" customWidth="1"/>
    <col min="3069" max="3069" width="7.7109375" style="41" customWidth="1"/>
    <col min="3070" max="3070" width="8" style="41" customWidth="1"/>
    <col min="3071" max="3071" width="11.85546875" style="41" customWidth="1"/>
    <col min="3072" max="3072" width="9.85546875" style="41" customWidth="1"/>
    <col min="3073" max="3073" width="7.7109375" style="41" customWidth="1"/>
    <col min="3074" max="3074" width="9.28515625" style="41" customWidth="1"/>
    <col min="3075" max="3075" width="9.140625" style="41"/>
    <col min="3076" max="3076" width="8.5703125" style="41" customWidth="1"/>
    <col min="3077" max="3077" width="10.7109375" style="41" customWidth="1"/>
    <col min="3078" max="3080" width="9.7109375" style="41" customWidth="1"/>
    <col min="3081" max="3081" width="11.42578125" style="41" customWidth="1"/>
    <col min="3082" max="3082" width="12.140625" style="41" customWidth="1"/>
    <col min="3083" max="3084" width="14.5703125" style="41" bestFit="1" customWidth="1"/>
    <col min="3085" max="3322" width="9.140625" style="41"/>
    <col min="3323" max="3323" width="5.5703125" style="41" customWidth="1"/>
    <col min="3324" max="3324" width="22.7109375" style="41" customWidth="1"/>
    <col min="3325" max="3325" width="7.7109375" style="41" customWidth="1"/>
    <col min="3326" max="3326" width="8" style="41" customWidth="1"/>
    <col min="3327" max="3327" width="11.85546875" style="41" customWidth="1"/>
    <col min="3328" max="3328" width="9.85546875" style="41" customWidth="1"/>
    <col min="3329" max="3329" width="7.7109375" style="41" customWidth="1"/>
    <col min="3330" max="3330" width="9.28515625" style="41" customWidth="1"/>
    <col min="3331" max="3331" width="9.140625" style="41"/>
    <col min="3332" max="3332" width="8.5703125" style="41" customWidth="1"/>
    <col min="3333" max="3333" width="10.7109375" style="41" customWidth="1"/>
    <col min="3334" max="3336" width="9.7109375" style="41" customWidth="1"/>
    <col min="3337" max="3337" width="11.42578125" style="41" customWidth="1"/>
    <col min="3338" max="3338" width="12.140625" style="41" customWidth="1"/>
    <col min="3339" max="3340" width="14.5703125" style="41" bestFit="1" customWidth="1"/>
    <col min="3341" max="3578" width="9.140625" style="41"/>
    <col min="3579" max="3579" width="5.5703125" style="41" customWidth="1"/>
    <col min="3580" max="3580" width="22.7109375" style="41" customWidth="1"/>
    <col min="3581" max="3581" width="7.7109375" style="41" customWidth="1"/>
    <col min="3582" max="3582" width="8" style="41" customWidth="1"/>
    <col min="3583" max="3583" width="11.85546875" style="41" customWidth="1"/>
    <col min="3584" max="3584" width="9.85546875" style="41" customWidth="1"/>
    <col min="3585" max="3585" width="7.7109375" style="41" customWidth="1"/>
    <col min="3586" max="3586" width="9.28515625" style="41" customWidth="1"/>
    <col min="3587" max="3587" width="9.140625" style="41"/>
    <col min="3588" max="3588" width="8.5703125" style="41" customWidth="1"/>
    <col min="3589" max="3589" width="10.7109375" style="41" customWidth="1"/>
    <col min="3590" max="3592" width="9.7109375" style="41" customWidth="1"/>
    <col min="3593" max="3593" width="11.42578125" style="41" customWidth="1"/>
    <col min="3594" max="3594" width="12.140625" style="41" customWidth="1"/>
    <col min="3595" max="3596" width="14.5703125" style="41" bestFit="1" customWidth="1"/>
    <col min="3597" max="3834" width="9.140625" style="41"/>
    <col min="3835" max="3835" width="5.5703125" style="41" customWidth="1"/>
    <col min="3836" max="3836" width="22.7109375" style="41" customWidth="1"/>
    <col min="3837" max="3837" width="7.7109375" style="41" customWidth="1"/>
    <col min="3838" max="3838" width="8" style="41" customWidth="1"/>
    <col min="3839" max="3839" width="11.85546875" style="41" customWidth="1"/>
    <col min="3840" max="3840" width="9.85546875" style="41" customWidth="1"/>
    <col min="3841" max="3841" width="7.7109375" style="41" customWidth="1"/>
    <col min="3842" max="3842" width="9.28515625" style="41" customWidth="1"/>
    <col min="3843" max="3843" width="9.140625" style="41"/>
    <col min="3844" max="3844" width="8.5703125" style="41" customWidth="1"/>
    <col min="3845" max="3845" width="10.7109375" style="41" customWidth="1"/>
    <col min="3846" max="3848" width="9.7109375" style="41" customWidth="1"/>
    <col min="3849" max="3849" width="11.42578125" style="41" customWidth="1"/>
    <col min="3850" max="3850" width="12.140625" style="41" customWidth="1"/>
    <col min="3851" max="3852" width="14.5703125" style="41" bestFit="1" customWidth="1"/>
    <col min="3853" max="4090" width="9.140625" style="41"/>
    <col min="4091" max="4091" width="5.5703125" style="41" customWidth="1"/>
    <col min="4092" max="4092" width="22.7109375" style="41" customWidth="1"/>
    <col min="4093" max="4093" width="7.7109375" style="41" customWidth="1"/>
    <col min="4094" max="4094" width="8" style="41" customWidth="1"/>
    <col min="4095" max="4095" width="11.85546875" style="41" customWidth="1"/>
    <col min="4096" max="4096" width="9.85546875" style="41" customWidth="1"/>
    <col min="4097" max="4097" width="7.7109375" style="41" customWidth="1"/>
    <col min="4098" max="4098" width="9.28515625" style="41" customWidth="1"/>
    <col min="4099" max="4099" width="9.140625" style="41"/>
    <col min="4100" max="4100" width="8.5703125" style="41" customWidth="1"/>
    <col min="4101" max="4101" width="10.7109375" style="41" customWidth="1"/>
    <col min="4102" max="4104" width="9.7109375" style="41" customWidth="1"/>
    <col min="4105" max="4105" width="11.42578125" style="41" customWidth="1"/>
    <col min="4106" max="4106" width="12.140625" style="41" customWidth="1"/>
    <col min="4107" max="4108" width="14.5703125" style="41" bestFit="1" customWidth="1"/>
    <col min="4109" max="4346" width="9.140625" style="41"/>
    <col min="4347" max="4347" width="5.5703125" style="41" customWidth="1"/>
    <col min="4348" max="4348" width="22.7109375" style="41" customWidth="1"/>
    <col min="4349" max="4349" width="7.7109375" style="41" customWidth="1"/>
    <col min="4350" max="4350" width="8" style="41" customWidth="1"/>
    <col min="4351" max="4351" width="11.85546875" style="41" customWidth="1"/>
    <col min="4352" max="4352" width="9.85546875" style="41" customWidth="1"/>
    <col min="4353" max="4353" width="7.7109375" style="41" customWidth="1"/>
    <col min="4354" max="4354" width="9.28515625" style="41" customWidth="1"/>
    <col min="4355" max="4355" width="9.140625" style="41"/>
    <col min="4356" max="4356" width="8.5703125" style="41" customWidth="1"/>
    <col min="4357" max="4357" width="10.7109375" style="41" customWidth="1"/>
    <col min="4358" max="4360" width="9.7109375" style="41" customWidth="1"/>
    <col min="4361" max="4361" width="11.42578125" style="41" customWidth="1"/>
    <col min="4362" max="4362" width="12.140625" style="41" customWidth="1"/>
    <col min="4363" max="4364" width="14.5703125" style="41" bestFit="1" customWidth="1"/>
    <col min="4365" max="4602" width="9.140625" style="41"/>
    <col min="4603" max="4603" width="5.5703125" style="41" customWidth="1"/>
    <col min="4604" max="4604" width="22.7109375" style="41" customWidth="1"/>
    <col min="4605" max="4605" width="7.7109375" style="41" customWidth="1"/>
    <col min="4606" max="4606" width="8" style="41" customWidth="1"/>
    <col min="4607" max="4607" width="11.85546875" style="41" customWidth="1"/>
    <col min="4608" max="4608" width="9.85546875" style="41" customWidth="1"/>
    <col min="4609" max="4609" width="7.7109375" style="41" customWidth="1"/>
    <col min="4610" max="4610" width="9.28515625" style="41" customWidth="1"/>
    <col min="4611" max="4611" width="9.140625" style="41"/>
    <col min="4612" max="4612" width="8.5703125" style="41" customWidth="1"/>
    <col min="4613" max="4613" width="10.7109375" style="41" customWidth="1"/>
    <col min="4614" max="4616" width="9.7109375" style="41" customWidth="1"/>
    <col min="4617" max="4617" width="11.42578125" style="41" customWidth="1"/>
    <col min="4618" max="4618" width="12.140625" style="41" customWidth="1"/>
    <col min="4619" max="4620" width="14.5703125" style="41" bestFit="1" customWidth="1"/>
    <col min="4621" max="4858" width="9.140625" style="41"/>
    <col min="4859" max="4859" width="5.5703125" style="41" customWidth="1"/>
    <col min="4860" max="4860" width="22.7109375" style="41" customWidth="1"/>
    <col min="4861" max="4861" width="7.7109375" style="41" customWidth="1"/>
    <col min="4862" max="4862" width="8" style="41" customWidth="1"/>
    <col min="4863" max="4863" width="11.85546875" style="41" customWidth="1"/>
    <col min="4864" max="4864" width="9.85546875" style="41" customWidth="1"/>
    <col min="4865" max="4865" width="7.7109375" style="41" customWidth="1"/>
    <col min="4866" max="4866" width="9.28515625" style="41" customWidth="1"/>
    <col min="4867" max="4867" width="9.140625" style="41"/>
    <col min="4868" max="4868" width="8.5703125" style="41" customWidth="1"/>
    <col min="4869" max="4869" width="10.7109375" style="41" customWidth="1"/>
    <col min="4870" max="4872" width="9.7109375" style="41" customWidth="1"/>
    <col min="4873" max="4873" width="11.42578125" style="41" customWidth="1"/>
    <col min="4874" max="4874" width="12.140625" style="41" customWidth="1"/>
    <col min="4875" max="4876" width="14.5703125" style="41" bestFit="1" customWidth="1"/>
    <col min="4877" max="5114" width="9.140625" style="41"/>
    <col min="5115" max="5115" width="5.5703125" style="41" customWidth="1"/>
    <col min="5116" max="5116" width="22.7109375" style="41" customWidth="1"/>
    <col min="5117" max="5117" width="7.7109375" style="41" customWidth="1"/>
    <col min="5118" max="5118" width="8" style="41" customWidth="1"/>
    <col min="5119" max="5119" width="11.85546875" style="41" customWidth="1"/>
    <col min="5120" max="5120" width="9.85546875" style="41" customWidth="1"/>
    <col min="5121" max="5121" width="7.7109375" style="41" customWidth="1"/>
    <col min="5122" max="5122" width="9.28515625" style="41" customWidth="1"/>
    <col min="5123" max="5123" width="9.140625" style="41"/>
    <col min="5124" max="5124" width="8.5703125" style="41" customWidth="1"/>
    <col min="5125" max="5125" width="10.7109375" style="41" customWidth="1"/>
    <col min="5126" max="5128" width="9.7109375" style="41" customWidth="1"/>
    <col min="5129" max="5129" width="11.42578125" style="41" customWidth="1"/>
    <col min="5130" max="5130" width="12.140625" style="41" customWidth="1"/>
    <col min="5131" max="5132" width="14.5703125" style="41" bestFit="1" customWidth="1"/>
    <col min="5133" max="5370" width="9.140625" style="41"/>
    <col min="5371" max="5371" width="5.5703125" style="41" customWidth="1"/>
    <col min="5372" max="5372" width="22.7109375" style="41" customWidth="1"/>
    <col min="5373" max="5373" width="7.7109375" style="41" customWidth="1"/>
    <col min="5374" max="5374" width="8" style="41" customWidth="1"/>
    <col min="5375" max="5375" width="11.85546875" style="41" customWidth="1"/>
    <col min="5376" max="5376" width="9.85546875" style="41" customWidth="1"/>
    <col min="5377" max="5377" width="7.7109375" style="41" customWidth="1"/>
    <col min="5378" max="5378" width="9.28515625" style="41" customWidth="1"/>
    <col min="5379" max="5379" width="9.140625" style="41"/>
    <col min="5380" max="5380" width="8.5703125" style="41" customWidth="1"/>
    <col min="5381" max="5381" width="10.7109375" style="41" customWidth="1"/>
    <col min="5382" max="5384" width="9.7109375" style="41" customWidth="1"/>
    <col min="5385" max="5385" width="11.42578125" style="41" customWidth="1"/>
    <col min="5386" max="5386" width="12.140625" style="41" customWidth="1"/>
    <col min="5387" max="5388" width="14.5703125" style="41" bestFit="1" customWidth="1"/>
    <col min="5389" max="5626" width="9.140625" style="41"/>
    <col min="5627" max="5627" width="5.5703125" style="41" customWidth="1"/>
    <col min="5628" max="5628" width="22.7109375" style="41" customWidth="1"/>
    <col min="5629" max="5629" width="7.7109375" style="41" customWidth="1"/>
    <col min="5630" max="5630" width="8" style="41" customWidth="1"/>
    <col min="5631" max="5631" width="11.85546875" style="41" customWidth="1"/>
    <col min="5632" max="5632" width="9.85546875" style="41" customWidth="1"/>
    <col min="5633" max="5633" width="7.7109375" style="41" customWidth="1"/>
    <col min="5634" max="5634" width="9.28515625" style="41" customWidth="1"/>
    <col min="5635" max="5635" width="9.140625" style="41"/>
    <col min="5636" max="5636" width="8.5703125" style="41" customWidth="1"/>
    <col min="5637" max="5637" width="10.7109375" style="41" customWidth="1"/>
    <col min="5638" max="5640" width="9.7109375" style="41" customWidth="1"/>
    <col min="5641" max="5641" width="11.42578125" style="41" customWidth="1"/>
    <col min="5642" max="5642" width="12.140625" style="41" customWidth="1"/>
    <col min="5643" max="5644" width="14.5703125" style="41" bestFit="1" customWidth="1"/>
    <col min="5645" max="5882" width="9.140625" style="41"/>
    <col min="5883" max="5883" width="5.5703125" style="41" customWidth="1"/>
    <col min="5884" max="5884" width="22.7109375" style="41" customWidth="1"/>
    <col min="5885" max="5885" width="7.7109375" style="41" customWidth="1"/>
    <col min="5886" max="5886" width="8" style="41" customWidth="1"/>
    <col min="5887" max="5887" width="11.85546875" style="41" customWidth="1"/>
    <col min="5888" max="5888" width="9.85546875" style="41" customWidth="1"/>
    <col min="5889" max="5889" width="7.7109375" style="41" customWidth="1"/>
    <col min="5890" max="5890" width="9.28515625" style="41" customWidth="1"/>
    <col min="5891" max="5891" width="9.140625" style="41"/>
    <col min="5892" max="5892" width="8.5703125" style="41" customWidth="1"/>
    <col min="5893" max="5893" width="10.7109375" style="41" customWidth="1"/>
    <col min="5894" max="5896" width="9.7109375" style="41" customWidth="1"/>
    <col min="5897" max="5897" width="11.42578125" style="41" customWidth="1"/>
    <col min="5898" max="5898" width="12.140625" style="41" customWidth="1"/>
    <col min="5899" max="5900" width="14.5703125" style="41" bestFit="1" customWidth="1"/>
    <col min="5901" max="6138" width="9.140625" style="41"/>
    <col min="6139" max="6139" width="5.5703125" style="41" customWidth="1"/>
    <col min="6140" max="6140" width="22.7109375" style="41" customWidth="1"/>
    <col min="6141" max="6141" width="7.7109375" style="41" customWidth="1"/>
    <col min="6142" max="6142" width="8" style="41" customWidth="1"/>
    <col min="6143" max="6143" width="11.85546875" style="41" customWidth="1"/>
    <col min="6144" max="6144" width="9.85546875" style="41" customWidth="1"/>
    <col min="6145" max="6145" width="7.7109375" style="41" customWidth="1"/>
    <col min="6146" max="6146" width="9.28515625" style="41" customWidth="1"/>
    <col min="6147" max="6147" width="9.140625" style="41"/>
    <col min="6148" max="6148" width="8.5703125" style="41" customWidth="1"/>
    <col min="6149" max="6149" width="10.7109375" style="41" customWidth="1"/>
    <col min="6150" max="6152" width="9.7109375" style="41" customWidth="1"/>
    <col min="6153" max="6153" width="11.42578125" style="41" customWidth="1"/>
    <col min="6154" max="6154" width="12.140625" style="41" customWidth="1"/>
    <col min="6155" max="6156" width="14.5703125" style="41" bestFit="1" customWidth="1"/>
    <col min="6157" max="6394" width="9.140625" style="41"/>
    <col min="6395" max="6395" width="5.5703125" style="41" customWidth="1"/>
    <col min="6396" max="6396" width="22.7109375" style="41" customWidth="1"/>
    <col min="6397" max="6397" width="7.7109375" style="41" customWidth="1"/>
    <col min="6398" max="6398" width="8" style="41" customWidth="1"/>
    <col min="6399" max="6399" width="11.85546875" style="41" customWidth="1"/>
    <col min="6400" max="6400" width="9.85546875" style="41" customWidth="1"/>
    <col min="6401" max="6401" width="7.7109375" style="41" customWidth="1"/>
    <col min="6402" max="6402" width="9.28515625" style="41" customWidth="1"/>
    <col min="6403" max="6403" width="9.140625" style="41"/>
    <col min="6404" max="6404" width="8.5703125" style="41" customWidth="1"/>
    <col min="6405" max="6405" width="10.7109375" style="41" customWidth="1"/>
    <col min="6406" max="6408" width="9.7109375" style="41" customWidth="1"/>
    <col min="6409" max="6409" width="11.42578125" style="41" customWidth="1"/>
    <col min="6410" max="6410" width="12.140625" style="41" customWidth="1"/>
    <col min="6411" max="6412" width="14.5703125" style="41" bestFit="1" customWidth="1"/>
    <col min="6413" max="6650" width="9.140625" style="41"/>
    <col min="6651" max="6651" width="5.5703125" style="41" customWidth="1"/>
    <col min="6652" max="6652" width="22.7109375" style="41" customWidth="1"/>
    <col min="6653" max="6653" width="7.7109375" style="41" customWidth="1"/>
    <col min="6654" max="6654" width="8" style="41" customWidth="1"/>
    <col min="6655" max="6655" width="11.85546875" style="41" customWidth="1"/>
    <col min="6656" max="6656" width="9.85546875" style="41" customWidth="1"/>
    <col min="6657" max="6657" width="7.7109375" style="41" customWidth="1"/>
    <col min="6658" max="6658" width="9.28515625" style="41" customWidth="1"/>
    <col min="6659" max="6659" width="9.140625" style="41"/>
    <col min="6660" max="6660" width="8.5703125" style="41" customWidth="1"/>
    <col min="6661" max="6661" width="10.7109375" style="41" customWidth="1"/>
    <col min="6662" max="6664" width="9.7109375" style="41" customWidth="1"/>
    <col min="6665" max="6665" width="11.42578125" style="41" customWidth="1"/>
    <col min="6666" max="6666" width="12.140625" style="41" customWidth="1"/>
    <col min="6667" max="6668" width="14.5703125" style="41" bestFit="1" customWidth="1"/>
    <col min="6669" max="6906" width="9.140625" style="41"/>
    <col min="6907" max="6907" width="5.5703125" style="41" customWidth="1"/>
    <col min="6908" max="6908" width="22.7109375" style="41" customWidth="1"/>
    <col min="6909" max="6909" width="7.7109375" style="41" customWidth="1"/>
    <col min="6910" max="6910" width="8" style="41" customWidth="1"/>
    <col min="6911" max="6911" width="11.85546875" style="41" customWidth="1"/>
    <col min="6912" max="6912" width="9.85546875" style="41" customWidth="1"/>
    <col min="6913" max="6913" width="7.7109375" style="41" customWidth="1"/>
    <col min="6914" max="6914" width="9.28515625" style="41" customWidth="1"/>
    <col min="6915" max="6915" width="9.140625" style="41"/>
    <col min="6916" max="6916" width="8.5703125" style="41" customWidth="1"/>
    <col min="6917" max="6917" width="10.7109375" style="41" customWidth="1"/>
    <col min="6918" max="6920" width="9.7109375" style="41" customWidth="1"/>
    <col min="6921" max="6921" width="11.42578125" style="41" customWidth="1"/>
    <col min="6922" max="6922" width="12.140625" style="41" customWidth="1"/>
    <col min="6923" max="6924" width="14.5703125" style="41" bestFit="1" customWidth="1"/>
    <col min="6925" max="7162" width="9.140625" style="41"/>
    <col min="7163" max="7163" width="5.5703125" style="41" customWidth="1"/>
    <col min="7164" max="7164" width="22.7109375" style="41" customWidth="1"/>
    <col min="7165" max="7165" width="7.7109375" style="41" customWidth="1"/>
    <col min="7166" max="7166" width="8" style="41" customWidth="1"/>
    <col min="7167" max="7167" width="11.85546875" style="41" customWidth="1"/>
    <col min="7168" max="7168" width="9.85546875" style="41" customWidth="1"/>
    <col min="7169" max="7169" width="7.7109375" style="41" customWidth="1"/>
    <col min="7170" max="7170" width="9.28515625" style="41" customWidth="1"/>
    <col min="7171" max="7171" width="9.140625" style="41"/>
    <col min="7172" max="7172" width="8.5703125" style="41" customWidth="1"/>
    <col min="7173" max="7173" width="10.7109375" style="41" customWidth="1"/>
    <col min="7174" max="7176" width="9.7109375" style="41" customWidth="1"/>
    <col min="7177" max="7177" width="11.42578125" style="41" customWidth="1"/>
    <col min="7178" max="7178" width="12.140625" style="41" customWidth="1"/>
    <col min="7179" max="7180" width="14.5703125" style="41" bestFit="1" customWidth="1"/>
    <col min="7181" max="7418" width="9.140625" style="41"/>
    <col min="7419" max="7419" width="5.5703125" style="41" customWidth="1"/>
    <col min="7420" max="7420" width="22.7109375" style="41" customWidth="1"/>
    <col min="7421" max="7421" width="7.7109375" style="41" customWidth="1"/>
    <col min="7422" max="7422" width="8" style="41" customWidth="1"/>
    <col min="7423" max="7423" width="11.85546875" style="41" customWidth="1"/>
    <col min="7424" max="7424" width="9.85546875" style="41" customWidth="1"/>
    <col min="7425" max="7425" width="7.7109375" style="41" customWidth="1"/>
    <col min="7426" max="7426" width="9.28515625" style="41" customWidth="1"/>
    <col min="7427" max="7427" width="9.140625" style="41"/>
    <col min="7428" max="7428" width="8.5703125" style="41" customWidth="1"/>
    <col min="7429" max="7429" width="10.7109375" style="41" customWidth="1"/>
    <col min="7430" max="7432" width="9.7109375" style="41" customWidth="1"/>
    <col min="7433" max="7433" width="11.42578125" style="41" customWidth="1"/>
    <col min="7434" max="7434" width="12.140625" style="41" customWidth="1"/>
    <col min="7435" max="7436" width="14.5703125" style="41" bestFit="1" customWidth="1"/>
    <col min="7437" max="7674" width="9.140625" style="41"/>
    <col min="7675" max="7675" width="5.5703125" style="41" customWidth="1"/>
    <col min="7676" max="7676" width="22.7109375" style="41" customWidth="1"/>
    <col min="7677" max="7677" width="7.7109375" style="41" customWidth="1"/>
    <col min="7678" max="7678" width="8" style="41" customWidth="1"/>
    <col min="7679" max="7679" width="11.85546875" style="41" customWidth="1"/>
    <col min="7680" max="7680" width="9.85546875" style="41" customWidth="1"/>
    <col min="7681" max="7681" width="7.7109375" style="41" customWidth="1"/>
    <col min="7682" max="7682" width="9.28515625" style="41" customWidth="1"/>
    <col min="7683" max="7683" width="9.140625" style="41"/>
    <col min="7684" max="7684" width="8.5703125" style="41" customWidth="1"/>
    <col min="7685" max="7685" width="10.7109375" style="41" customWidth="1"/>
    <col min="7686" max="7688" width="9.7109375" style="41" customWidth="1"/>
    <col min="7689" max="7689" width="11.42578125" style="41" customWidth="1"/>
    <col min="7690" max="7690" width="12.140625" style="41" customWidth="1"/>
    <col min="7691" max="7692" width="14.5703125" style="41" bestFit="1" customWidth="1"/>
    <col min="7693" max="7930" width="9.140625" style="41"/>
    <col min="7931" max="7931" width="5.5703125" style="41" customWidth="1"/>
    <col min="7932" max="7932" width="22.7109375" style="41" customWidth="1"/>
    <col min="7933" max="7933" width="7.7109375" style="41" customWidth="1"/>
    <col min="7934" max="7934" width="8" style="41" customWidth="1"/>
    <col min="7935" max="7935" width="11.85546875" style="41" customWidth="1"/>
    <col min="7936" max="7936" width="9.85546875" style="41" customWidth="1"/>
    <col min="7937" max="7937" width="7.7109375" style="41" customWidth="1"/>
    <col min="7938" max="7938" width="9.28515625" style="41" customWidth="1"/>
    <col min="7939" max="7939" width="9.140625" style="41"/>
    <col min="7940" max="7940" width="8.5703125" style="41" customWidth="1"/>
    <col min="7941" max="7941" width="10.7109375" style="41" customWidth="1"/>
    <col min="7942" max="7944" width="9.7109375" style="41" customWidth="1"/>
    <col min="7945" max="7945" width="11.42578125" style="41" customWidth="1"/>
    <col min="7946" max="7946" width="12.140625" style="41" customWidth="1"/>
    <col min="7947" max="7948" width="14.5703125" style="41" bestFit="1" customWidth="1"/>
    <col min="7949" max="8186" width="9.140625" style="41"/>
    <col min="8187" max="8187" width="5.5703125" style="41" customWidth="1"/>
    <col min="8188" max="8188" width="22.7109375" style="41" customWidth="1"/>
    <col min="8189" max="8189" width="7.7109375" style="41" customWidth="1"/>
    <col min="8190" max="8190" width="8" style="41" customWidth="1"/>
    <col min="8191" max="8191" width="11.85546875" style="41" customWidth="1"/>
    <col min="8192" max="8192" width="9.85546875" style="41" customWidth="1"/>
    <col min="8193" max="8193" width="7.7109375" style="41" customWidth="1"/>
    <col min="8194" max="8194" width="9.28515625" style="41" customWidth="1"/>
    <col min="8195" max="8195" width="9.140625" style="41"/>
    <col min="8196" max="8196" width="8.5703125" style="41" customWidth="1"/>
    <col min="8197" max="8197" width="10.7109375" style="41" customWidth="1"/>
    <col min="8198" max="8200" width="9.7109375" style="41" customWidth="1"/>
    <col min="8201" max="8201" width="11.42578125" style="41" customWidth="1"/>
    <col min="8202" max="8202" width="12.140625" style="41" customWidth="1"/>
    <col min="8203" max="8204" width="14.5703125" style="41" bestFit="1" customWidth="1"/>
    <col min="8205" max="8442" width="9.140625" style="41"/>
    <col min="8443" max="8443" width="5.5703125" style="41" customWidth="1"/>
    <col min="8444" max="8444" width="22.7109375" style="41" customWidth="1"/>
    <col min="8445" max="8445" width="7.7109375" style="41" customWidth="1"/>
    <col min="8446" max="8446" width="8" style="41" customWidth="1"/>
    <col min="8447" max="8447" width="11.85546875" style="41" customWidth="1"/>
    <col min="8448" max="8448" width="9.85546875" style="41" customWidth="1"/>
    <col min="8449" max="8449" width="7.7109375" style="41" customWidth="1"/>
    <col min="8450" max="8450" width="9.28515625" style="41" customWidth="1"/>
    <col min="8451" max="8451" width="9.140625" style="41"/>
    <col min="8452" max="8452" width="8.5703125" style="41" customWidth="1"/>
    <col min="8453" max="8453" width="10.7109375" style="41" customWidth="1"/>
    <col min="8454" max="8456" width="9.7109375" style="41" customWidth="1"/>
    <col min="8457" max="8457" width="11.42578125" style="41" customWidth="1"/>
    <col min="8458" max="8458" width="12.140625" style="41" customWidth="1"/>
    <col min="8459" max="8460" width="14.5703125" style="41" bestFit="1" customWidth="1"/>
    <col min="8461" max="8698" width="9.140625" style="41"/>
    <col min="8699" max="8699" width="5.5703125" style="41" customWidth="1"/>
    <col min="8700" max="8700" width="22.7109375" style="41" customWidth="1"/>
    <col min="8701" max="8701" width="7.7109375" style="41" customWidth="1"/>
    <col min="8702" max="8702" width="8" style="41" customWidth="1"/>
    <col min="8703" max="8703" width="11.85546875" style="41" customWidth="1"/>
    <col min="8704" max="8704" width="9.85546875" style="41" customWidth="1"/>
    <col min="8705" max="8705" width="7.7109375" style="41" customWidth="1"/>
    <col min="8706" max="8706" width="9.28515625" style="41" customWidth="1"/>
    <col min="8707" max="8707" width="9.140625" style="41"/>
    <col min="8708" max="8708" width="8.5703125" style="41" customWidth="1"/>
    <col min="8709" max="8709" width="10.7109375" style="41" customWidth="1"/>
    <col min="8710" max="8712" width="9.7109375" style="41" customWidth="1"/>
    <col min="8713" max="8713" width="11.42578125" style="41" customWidth="1"/>
    <col min="8714" max="8714" width="12.140625" style="41" customWidth="1"/>
    <col min="8715" max="8716" width="14.5703125" style="41" bestFit="1" customWidth="1"/>
    <col min="8717" max="8954" width="9.140625" style="41"/>
    <col min="8955" max="8955" width="5.5703125" style="41" customWidth="1"/>
    <col min="8956" max="8956" width="22.7109375" style="41" customWidth="1"/>
    <col min="8957" max="8957" width="7.7109375" style="41" customWidth="1"/>
    <col min="8958" max="8958" width="8" style="41" customWidth="1"/>
    <col min="8959" max="8959" width="11.85546875" style="41" customWidth="1"/>
    <col min="8960" max="8960" width="9.85546875" style="41" customWidth="1"/>
    <col min="8961" max="8961" width="7.7109375" style="41" customWidth="1"/>
    <col min="8962" max="8962" width="9.28515625" style="41" customWidth="1"/>
    <col min="8963" max="8963" width="9.140625" style="41"/>
    <col min="8964" max="8964" width="8.5703125" style="41" customWidth="1"/>
    <col min="8965" max="8965" width="10.7109375" style="41" customWidth="1"/>
    <col min="8966" max="8968" width="9.7109375" style="41" customWidth="1"/>
    <col min="8969" max="8969" width="11.42578125" style="41" customWidth="1"/>
    <col min="8970" max="8970" width="12.140625" style="41" customWidth="1"/>
    <col min="8971" max="8972" width="14.5703125" style="41" bestFit="1" customWidth="1"/>
    <col min="8973" max="9210" width="9.140625" style="41"/>
    <col min="9211" max="9211" width="5.5703125" style="41" customWidth="1"/>
    <col min="9212" max="9212" width="22.7109375" style="41" customWidth="1"/>
    <col min="9213" max="9213" width="7.7109375" style="41" customWidth="1"/>
    <col min="9214" max="9214" width="8" style="41" customWidth="1"/>
    <col min="9215" max="9215" width="11.85546875" style="41" customWidth="1"/>
    <col min="9216" max="9216" width="9.85546875" style="41" customWidth="1"/>
    <col min="9217" max="9217" width="7.7109375" style="41" customWidth="1"/>
    <col min="9218" max="9218" width="9.28515625" style="41" customWidth="1"/>
    <col min="9219" max="9219" width="9.140625" style="41"/>
    <col min="9220" max="9220" width="8.5703125" style="41" customWidth="1"/>
    <col min="9221" max="9221" width="10.7109375" style="41" customWidth="1"/>
    <col min="9222" max="9224" width="9.7109375" style="41" customWidth="1"/>
    <col min="9225" max="9225" width="11.42578125" style="41" customWidth="1"/>
    <col min="9226" max="9226" width="12.140625" style="41" customWidth="1"/>
    <col min="9227" max="9228" width="14.5703125" style="41" bestFit="1" customWidth="1"/>
    <col min="9229" max="9466" width="9.140625" style="41"/>
    <col min="9467" max="9467" width="5.5703125" style="41" customWidth="1"/>
    <col min="9468" max="9468" width="22.7109375" style="41" customWidth="1"/>
    <col min="9469" max="9469" width="7.7109375" style="41" customWidth="1"/>
    <col min="9470" max="9470" width="8" style="41" customWidth="1"/>
    <col min="9471" max="9471" width="11.85546875" style="41" customWidth="1"/>
    <col min="9472" max="9472" width="9.85546875" style="41" customWidth="1"/>
    <col min="9473" max="9473" width="7.7109375" style="41" customWidth="1"/>
    <col min="9474" max="9474" width="9.28515625" style="41" customWidth="1"/>
    <col min="9475" max="9475" width="9.140625" style="41"/>
    <col min="9476" max="9476" width="8.5703125" style="41" customWidth="1"/>
    <col min="9477" max="9477" width="10.7109375" style="41" customWidth="1"/>
    <col min="9478" max="9480" width="9.7109375" style="41" customWidth="1"/>
    <col min="9481" max="9481" width="11.42578125" style="41" customWidth="1"/>
    <col min="9482" max="9482" width="12.140625" style="41" customWidth="1"/>
    <col min="9483" max="9484" width="14.5703125" style="41" bestFit="1" customWidth="1"/>
    <col min="9485" max="9722" width="9.140625" style="41"/>
    <col min="9723" max="9723" width="5.5703125" style="41" customWidth="1"/>
    <col min="9724" max="9724" width="22.7109375" style="41" customWidth="1"/>
    <col min="9725" max="9725" width="7.7109375" style="41" customWidth="1"/>
    <col min="9726" max="9726" width="8" style="41" customWidth="1"/>
    <col min="9727" max="9727" width="11.85546875" style="41" customWidth="1"/>
    <col min="9728" max="9728" width="9.85546875" style="41" customWidth="1"/>
    <col min="9729" max="9729" width="7.7109375" style="41" customWidth="1"/>
    <col min="9730" max="9730" width="9.28515625" style="41" customWidth="1"/>
    <col min="9731" max="9731" width="9.140625" style="41"/>
    <col min="9732" max="9732" width="8.5703125" style="41" customWidth="1"/>
    <col min="9733" max="9733" width="10.7109375" style="41" customWidth="1"/>
    <col min="9734" max="9736" width="9.7109375" style="41" customWidth="1"/>
    <col min="9737" max="9737" width="11.42578125" style="41" customWidth="1"/>
    <col min="9738" max="9738" width="12.140625" style="41" customWidth="1"/>
    <col min="9739" max="9740" width="14.5703125" style="41" bestFit="1" customWidth="1"/>
    <col min="9741" max="9978" width="9.140625" style="41"/>
    <col min="9979" max="9979" width="5.5703125" style="41" customWidth="1"/>
    <col min="9980" max="9980" width="22.7109375" style="41" customWidth="1"/>
    <col min="9981" max="9981" width="7.7109375" style="41" customWidth="1"/>
    <col min="9982" max="9982" width="8" style="41" customWidth="1"/>
    <col min="9983" max="9983" width="11.85546875" style="41" customWidth="1"/>
    <col min="9984" max="9984" width="9.85546875" style="41" customWidth="1"/>
    <col min="9985" max="9985" width="7.7109375" style="41" customWidth="1"/>
    <col min="9986" max="9986" width="9.28515625" style="41" customWidth="1"/>
    <col min="9987" max="9987" width="9.140625" style="41"/>
    <col min="9988" max="9988" width="8.5703125" style="41" customWidth="1"/>
    <col min="9989" max="9989" width="10.7109375" style="41" customWidth="1"/>
    <col min="9990" max="9992" width="9.7109375" style="41" customWidth="1"/>
    <col min="9993" max="9993" width="11.42578125" style="41" customWidth="1"/>
    <col min="9994" max="9994" width="12.140625" style="41" customWidth="1"/>
    <col min="9995" max="9996" width="14.5703125" style="41" bestFit="1" customWidth="1"/>
    <col min="9997" max="10234" width="9.140625" style="41"/>
    <col min="10235" max="10235" width="5.5703125" style="41" customWidth="1"/>
    <col min="10236" max="10236" width="22.7109375" style="41" customWidth="1"/>
    <col min="10237" max="10237" width="7.7109375" style="41" customWidth="1"/>
    <col min="10238" max="10238" width="8" style="41" customWidth="1"/>
    <col min="10239" max="10239" width="11.85546875" style="41" customWidth="1"/>
    <col min="10240" max="10240" width="9.85546875" style="41" customWidth="1"/>
    <col min="10241" max="10241" width="7.7109375" style="41" customWidth="1"/>
    <col min="10242" max="10242" width="9.28515625" style="41" customWidth="1"/>
    <col min="10243" max="10243" width="9.140625" style="41"/>
    <col min="10244" max="10244" width="8.5703125" style="41" customWidth="1"/>
    <col min="10245" max="10245" width="10.7109375" style="41" customWidth="1"/>
    <col min="10246" max="10248" width="9.7109375" style="41" customWidth="1"/>
    <col min="10249" max="10249" width="11.42578125" style="41" customWidth="1"/>
    <col min="10250" max="10250" width="12.140625" style="41" customWidth="1"/>
    <col min="10251" max="10252" width="14.5703125" style="41" bestFit="1" customWidth="1"/>
    <col min="10253" max="10490" width="9.140625" style="41"/>
    <col min="10491" max="10491" width="5.5703125" style="41" customWidth="1"/>
    <col min="10492" max="10492" width="22.7109375" style="41" customWidth="1"/>
    <col min="10493" max="10493" width="7.7109375" style="41" customWidth="1"/>
    <col min="10494" max="10494" width="8" style="41" customWidth="1"/>
    <col min="10495" max="10495" width="11.85546875" style="41" customWidth="1"/>
    <col min="10496" max="10496" width="9.85546875" style="41" customWidth="1"/>
    <col min="10497" max="10497" width="7.7109375" style="41" customWidth="1"/>
    <col min="10498" max="10498" width="9.28515625" style="41" customWidth="1"/>
    <col min="10499" max="10499" width="9.140625" style="41"/>
    <col min="10500" max="10500" width="8.5703125" style="41" customWidth="1"/>
    <col min="10501" max="10501" width="10.7109375" style="41" customWidth="1"/>
    <col min="10502" max="10504" width="9.7109375" style="41" customWidth="1"/>
    <col min="10505" max="10505" width="11.42578125" style="41" customWidth="1"/>
    <col min="10506" max="10506" width="12.140625" style="41" customWidth="1"/>
    <col min="10507" max="10508" width="14.5703125" style="41" bestFit="1" customWidth="1"/>
    <col min="10509" max="10746" width="9.140625" style="41"/>
    <col min="10747" max="10747" width="5.5703125" style="41" customWidth="1"/>
    <col min="10748" max="10748" width="22.7109375" style="41" customWidth="1"/>
    <col min="10749" max="10749" width="7.7109375" style="41" customWidth="1"/>
    <col min="10750" max="10750" width="8" style="41" customWidth="1"/>
    <col min="10751" max="10751" width="11.85546875" style="41" customWidth="1"/>
    <col min="10752" max="10752" width="9.85546875" style="41" customWidth="1"/>
    <col min="10753" max="10753" width="7.7109375" style="41" customWidth="1"/>
    <col min="10754" max="10754" width="9.28515625" style="41" customWidth="1"/>
    <col min="10755" max="10755" width="9.140625" style="41"/>
    <col min="10756" max="10756" width="8.5703125" style="41" customWidth="1"/>
    <col min="10757" max="10757" width="10.7109375" style="41" customWidth="1"/>
    <col min="10758" max="10760" width="9.7109375" style="41" customWidth="1"/>
    <col min="10761" max="10761" width="11.42578125" style="41" customWidth="1"/>
    <col min="10762" max="10762" width="12.140625" style="41" customWidth="1"/>
    <col min="10763" max="10764" width="14.5703125" style="41" bestFit="1" customWidth="1"/>
    <col min="10765" max="11002" width="9.140625" style="41"/>
    <col min="11003" max="11003" width="5.5703125" style="41" customWidth="1"/>
    <col min="11004" max="11004" width="22.7109375" style="41" customWidth="1"/>
    <col min="11005" max="11005" width="7.7109375" style="41" customWidth="1"/>
    <col min="11006" max="11006" width="8" style="41" customWidth="1"/>
    <col min="11007" max="11007" width="11.85546875" style="41" customWidth="1"/>
    <col min="11008" max="11008" width="9.85546875" style="41" customWidth="1"/>
    <col min="11009" max="11009" width="7.7109375" style="41" customWidth="1"/>
    <col min="11010" max="11010" width="9.28515625" style="41" customWidth="1"/>
    <col min="11011" max="11011" width="9.140625" style="41"/>
    <col min="11012" max="11012" width="8.5703125" style="41" customWidth="1"/>
    <col min="11013" max="11013" width="10.7109375" style="41" customWidth="1"/>
    <col min="11014" max="11016" width="9.7109375" style="41" customWidth="1"/>
    <col min="11017" max="11017" width="11.42578125" style="41" customWidth="1"/>
    <col min="11018" max="11018" width="12.140625" style="41" customWidth="1"/>
    <col min="11019" max="11020" width="14.5703125" style="41" bestFit="1" customWidth="1"/>
    <col min="11021" max="11258" width="9.140625" style="41"/>
    <col min="11259" max="11259" width="5.5703125" style="41" customWidth="1"/>
    <col min="11260" max="11260" width="22.7109375" style="41" customWidth="1"/>
    <col min="11261" max="11261" width="7.7109375" style="41" customWidth="1"/>
    <col min="11262" max="11262" width="8" style="41" customWidth="1"/>
    <col min="11263" max="11263" width="11.85546875" style="41" customWidth="1"/>
    <col min="11264" max="11264" width="9.85546875" style="41" customWidth="1"/>
    <col min="11265" max="11265" width="7.7109375" style="41" customWidth="1"/>
    <col min="11266" max="11266" width="9.28515625" style="41" customWidth="1"/>
    <col min="11267" max="11267" width="9.140625" style="41"/>
    <col min="11268" max="11268" width="8.5703125" style="41" customWidth="1"/>
    <col min="11269" max="11269" width="10.7109375" style="41" customWidth="1"/>
    <col min="11270" max="11272" width="9.7109375" style="41" customWidth="1"/>
    <col min="11273" max="11273" width="11.42578125" style="41" customWidth="1"/>
    <col min="11274" max="11274" width="12.140625" style="41" customWidth="1"/>
    <col min="11275" max="11276" width="14.5703125" style="41" bestFit="1" customWidth="1"/>
    <col min="11277" max="11514" width="9.140625" style="41"/>
    <col min="11515" max="11515" width="5.5703125" style="41" customWidth="1"/>
    <col min="11516" max="11516" width="22.7109375" style="41" customWidth="1"/>
    <col min="11517" max="11517" width="7.7109375" style="41" customWidth="1"/>
    <col min="11518" max="11518" width="8" style="41" customWidth="1"/>
    <col min="11519" max="11519" width="11.85546875" style="41" customWidth="1"/>
    <col min="11520" max="11520" width="9.85546875" style="41" customWidth="1"/>
    <col min="11521" max="11521" width="7.7109375" style="41" customWidth="1"/>
    <col min="11522" max="11522" width="9.28515625" style="41" customWidth="1"/>
    <col min="11523" max="11523" width="9.140625" style="41"/>
    <col min="11524" max="11524" width="8.5703125" style="41" customWidth="1"/>
    <col min="11525" max="11525" width="10.7109375" style="41" customWidth="1"/>
    <col min="11526" max="11528" width="9.7109375" style="41" customWidth="1"/>
    <col min="11529" max="11529" width="11.42578125" style="41" customWidth="1"/>
    <col min="11530" max="11530" width="12.140625" style="41" customWidth="1"/>
    <col min="11531" max="11532" width="14.5703125" style="41" bestFit="1" customWidth="1"/>
    <col min="11533" max="11770" width="9.140625" style="41"/>
    <col min="11771" max="11771" width="5.5703125" style="41" customWidth="1"/>
    <col min="11772" max="11772" width="22.7109375" style="41" customWidth="1"/>
    <col min="11773" max="11773" width="7.7109375" style="41" customWidth="1"/>
    <col min="11774" max="11774" width="8" style="41" customWidth="1"/>
    <col min="11775" max="11775" width="11.85546875" style="41" customWidth="1"/>
    <col min="11776" max="11776" width="9.85546875" style="41" customWidth="1"/>
    <col min="11777" max="11777" width="7.7109375" style="41" customWidth="1"/>
    <col min="11778" max="11778" width="9.28515625" style="41" customWidth="1"/>
    <col min="11779" max="11779" width="9.140625" style="41"/>
    <col min="11780" max="11780" width="8.5703125" style="41" customWidth="1"/>
    <col min="11781" max="11781" width="10.7109375" style="41" customWidth="1"/>
    <col min="11782" max="11784" width="9.7109375" style="41" customWidth="1"/>
    <col min="11785" max="11785" width="11.42578125" style="41" customWidth="1"/>
    <col min="11786" max="11786" width="12.140625" style="41" customWidth="1"/>
    <col min="11787" max="11788" width="14.5703125" style="41" bestFit="1" customWidth="1"/>
    <col min="11789" max="12026" width="9.140625" style="41"/>
    <col min="12027" max="12027" width="5.5703125" style="41" customWidth="1"/>
    <col min="12028" max="12028" width="22.7109375" style="41" customWidth="1"/>
    <col min="12029" max="12029" width="7.7109375" style="41" customWidth="1"/>
    <col min="12030" max="12030" width="8" style="41" customWidth="1"/>
    <col min="12031" max="12031" width="11.85546875" style="41" customWidth="1"/>
    <col min="12032" max="12032" width="9.85546875" style="41" customWidth="1"/>
    <col min="12033" max="12033" width="7.7109375" style="41" customWidth="1"/>
    <col min="12034" max="12034" width="9.28515625" style="41" customWidth="1"/>
    <col min="12035" max="12035" width="9.140625" style="41"/>
    <col min="12036" max="12036" width="8.5703125" style="41" customWidth="1"/>
    <col min="12037" max="12037" width="10.7109375" style="41" customWidth="1"/>
    <col min="12038" max="12040" width="9.7109375" style="41" customWidth="1"/>
    <col min="12041" max="12041" width="11.42578125" style="41" customWidth="1"/>
    <col min="12042" max="12042" width="12.140625" style="41" customWidth="1"/>
    <col min="12043" max="12044" width="14.5703125" style="41" bestFit="1" customWidth="1"/>
    <col min="12045" max="12282" width="9.140625" style="41"/>
    <col min="12283" max="12283" width="5.5703125" style="41" customWidth="1"/>
    <col min="12284" max="12284" width="22.7109375" style="41" customWidth="1"/>
    <col min="12285" max="12285" width="7.7109375" style="41" customWidth="1"/>
    <col min="12286" max="12286" width="8" style="41" customWidth="1"/>
    <col min="12287" max="12287" width="11.85546875" style="41" customWidth="1"/>
    <col min="12288" max="12288" width="9.85546875" style="41" customWidth="1"/>
    <col min="12289" max="12289" width="7.7109375" style="41" customWidth="1"/>
    <col min="12290" max="12290" width="9.28515625" style="41" customWidth="1"/>
    <col min="12291" max="12291" width="9.140625" style="41"/>
    <col min="12292" max="12292" width="8.5703125" style="41" customWidth="1"/>
    <col min="12293" max="12293" width="10.7109375" style="41" customWidth="1"/>
    <col min="12294" max="12296" width="9.7109375" style="41" customWidth="1"/>
    <col min="12297" max="12297" width="11.42578125" style="41" customWidth="1"/>
    <col min="12298" max="12298" width="12.140625" style="41" customWidth="1"/>
    <col min="12299" max="12300" width="14.5703125" style="41" bestFit="1" customWidth="1"/>
    <col min="12301" max="12538" width="9.140625" style="41"/>
    <col min="12539" max="12539" width="5.5703125" style="41" customWidth="1"/>
    <col min="12540" max="12540" width="22.7109375" style="41" customWidth="1"/>
    <col min="12541" max="12541" width="7.7109375" style="41" customWidth="1"/>
    <col min="12542" max="12542" width="8" style="41" customWidth="1"/>
    <col min="12543" max="12543" width="11.85546875" style="41" customWidth="1"/>
    <col min="12544" max="12544" width="9.85546875" style="41" customWidth="1"/>
    <col min="12545" max="12545" width="7.7109375" style="41" customWidth="1"/>
    <col min="12546" max="12546" width="9.28515625" style="41" customWidth="1"/>
    <col min="12547" max="12547" width="9.140625" style="41"/>
    <col min="12548" max="12548" width="8.5703125" style="41" customWidth="1"/>
    <col min="12549" max="12549" width="10.7109375" style="41" customWidth="1"/>
    <col min="12550" max="12552" width="9.7109375" style="41" customWidth="1"/>
    <col min="12553" max="12553" width="11.42578125" style="41" customWidth="1"/>
    <col min="12554" max="12554" width="12.140625" style="41" customWidth="1"/>
    <col min="12555" max="12556" width="14.5703125" style="41" bestFit="1" customWidth="1"/>
    <col min="12557" max="12794" width="9.140625" style="41"/>
    <col min="12795" max="12795" width="5.5703125" style="41" customWidth="1"/>
    <col min="12796" max="12796" width="22.7109375" style="41" customWidth="1"/>
    <col min="12797" max="12797" width="7.7109375" style="41" customWidth="1"/>
    <col min="12798" max="12798" width="8" style="41" customWidth="1"/>
    <col min="12799" max="12799" width="11.85546875" style="41" customWidth="1"/>
    <col min="12800" max="12800" width="9.85546875" style="41" customWidth="1"/>
    <col min="12801" max="12801" width="7.7109375" style="41" customWidth="1"/>
    <col min="12802" max="12802" width="9.28515625" style="41" customWidth="1"/>
    <col min="12803" max="12803" width="9.140625" style="41"/>
    <col min="12804" max="12804" width="8.5703125" style="41" customWidth="1"/>
    <col min="12805" max="12805" width="10.7109375" style="41" customWidth="1"/>
    <col min="12806" max="12808" width="9.7109375" style="41" customWidth="1"/>
    <col min="12809" max="12809" width="11.42578125" style="41" customWidth="1"/>
    <col min="12810" max="12810" width="12.140625" style="41" customWidth="1"/>
    <col min="12811" max="12812" width="14.5703125" style="41" bestFit="1" customWidth="1"/>
    <col min="12813" max="13050" width="9.140625" style="41"/>
    <col min="13051" max="13051" width="5.5703125" style="41" customWidth="1"/>
    <col min="13052" max="13052" width="22.7109375" style="41" customWidth="1"/>
    <col min="13053" max="13053" width="7.7109375" style="41" customWidth="1"/>
    <col min="13054" max="13054" width="8" style="41" customWidth="1"/>
    <col min="13055" max="13055" width="11.85546875" style="41" customWidth="1"/>
    <col min="13056" max="13056" width="9.85546875" style="41" customWidth="1"/>
    <col min="13057" max="13057" width="7.7109375" style="41" customWidth="1"/>
    <col min="13058" max="13058" width="9.28515625" style="41" customWidth="1"/>
    <col min="13059" max="13059" width="9.140625" style="41"/>
    <col min="13060" max="13060" width="8.5703125" style="41" customWidth="1"/>
    <col min="13061" max="13061" width="10.7109375" style="41" customWidth="1"/>
    <col min="13062" max="13064" width="9.7109375" style="41" customWidth="1"/>
    <col min="13065" max="13065" width="11.42578125" style="41" customWidth="1"/>
    <col min="13066" max="13066" width="12.140625" style="41" customWidth="1"/>
    <col min="13067" max="13068" width="14.5703125" style="41" bestFit="1" customWidth="1"/>
    <col min="13069" max="13306" width="9.140625" style="41"/>
    <col min="13307" max="13307" width="5.5703125" style="41" customWidth="1"/>
    <col min="13308" max="13308" width="22.7109375" style="41" customWidth="1"/>
    <col min="13309" max="13309" width="7.7109375" style="41" customWidth="1"/>
    <col min="13310" max="13310" width="8" style="41" customWidth="1"/>
    <col min="13311" max="13311" width="11.85546875" style="41" customWidth="1"/>
    <col min="13312" max="13312" width="9.85546875" style="41" customWidth="1"/>
    <col min="13313" max="13313" width="7.7109375" style="41" customWidth="1"/>
    <col min="13314" max="13314" width="9.28515625" style="41" customWidth="1"/>
    <col min="13315" max="13315" width="9.140625" style="41"/>
    <col min="13316" max="13316" width="8.5703125" style="41" customWidth="1"/>
    <col min="13317" max="13317" width="10.7109375" style="41" customWidth="1"/>
    <col min="13318" max="13320" width="9.7109375" style="41" customWidth="1"/>
    <col min="13321" max="13321" width="11.42578125" style="41" customWidth="1"/>
    <col min="13322" max="13322" width="12.140625" style="41" customWidth="1"/>
    <col min="13323" max="13324" width="14.5703125" style="41" bestFit="1" customWidth="1"/>
    <col min="13325" max="13562" width="9.140625" style="41"/>
    <col min="13563" max="13563" width="5.5703125" style="41" customWidth="1"/>
    <col min="13564" max="13564" width="22.7109375" style="41" customWidth="1"/>
    <col min="13565" max="13565" width="7.7109375" style="41" customWidth="1"/>
    <col min="13566" max="13566" width="8" style="41" customWidth="1"/>
    <col min="13567" max="13567" width="11.85546875" style="41" customWidth="1"/>
    <col min="13568" max="13568" width="9.85546875" style="41" customWidth="1"/>
    <col min="13569" max="13569" width="7.7109375" style="41" customWidth="1"/>
    <col min="13570" max="13570" width="9.28515625" style="41" customWidth="1"/>
    <col min="13571" max="13571" width="9.140625" style="41"/>
    <col min="13572" max="13572" width="8.5703125" style="41" customWidth="1"/>
    <col min="13573" max="13573" width="10.7109375" style="41" customWidth="1"/>
    <col min="13574" max="13576" width="9.7109375" style="41" customWidth="1"/>
    <col min="13577" max="13577" width="11.42578125" style="41" customWidth="1"/>
    <col min="13578" max="13578" width="12.140625" style="41" customWidth="1"/>
    <col min="13579" max="13580" width="14.5703125" style="41" bestFit="1" customWidth="1"/>
    <col min="13581" max="13818" width="9.140625" style="41"/>
    <col min="13819" max="13819" width="5.5703125" style="41" customWidth="1"/>
    <col min="13820" max="13820" width="22.7109375" style="41" customWidth="1"/>
    <col min="13821" max="13821" width="7.7109375" style="41" customWidth="1"/>
    <col min="13822" max="13822" width="8" style="41" customWidth="1"/>
    <col min="13823" max="13823" width="11.85546875" style="41" customWidth="1"/>
    <col min="13824" max="13824" width="9.85546875" style="41" customWidth="1"/>
    <col min="13825" max="13825" width="7.7109375" style="41" customWidth="1"/>
    <col min="13826" max="13826" width="9.28515625" style="41" customWidth="1"/>
    <col min="13827" max="13827" width="9.140625" style="41"/>
    <col min="13828" max="13828" width="8.5703125" style="41" customWidth="1"/>
    <col min="13829" max="13829" width="10.7109375" style="41" customWidth="1"/>
    <col min="13830" max="13832" width="9.7109375" style="41" customWidth="1"/>
    <col min="13833" max="13833" width="11.42578125" style="41" customWidth="1"/>
    <col min="13834" max="13834" width="12.140625" style="41" customWidth="1"/>
    <col min="13835" max="13836" width="14.5703125" style="41" bestFit="1" customWidth="1"/>
    <col min="13837" max="14074" width="9.140625" style="41"/>
    <col min="14075" max="14075" width="5.5703125" style="41" customWidth="1"/>
    <col min="14076" max="14076" width="22.7109375" style="41" customWidth="1"/>
    <col min="14077" max="14077" width="7.7109375" style="41" customWidth="1"/>
    <col min="14078" max="14078" width="8" style="41" customWidth="1"/>
    <col min="14079" max="14079" width="11.85546875" style="41" customWidth="1"/>
    <col min="14080" max="14080" width="9.85546875" style="41" customWidth="1"/>
    <col min="14081" max="14081" width="7.7109375" style="41" customWidth="1"/>
    <col min="14082" max="14082" width="9.28515625" style="41" customWidth="1"/>
    <col min="14083" max="14083" width="9.140625" style="41"/>
    <col min="14084" max="14084" width="8.5703125" style="41" customWidth="1"/>
    <col min="14085" max="14085" width="10.7109375" style="41" customWidth="1"/>
    <col min="14086" max="14088" width="9.7109375" style="41" customWidth="1"/>
    <col min="14089" max="14089" width="11.42578125" style="41" customWidth="1"/>
    <col min="14090" max="14090" width="12.140625" style="41" customWidth="1"/>
    <col min="14091" max="14092" width="14.5703125" style="41" bestFit="1" customWidth="1"/>
    <col min="14093" max="14330" width="9.140625" style="41"/>
    <col min="14331" max="14331" width="5.5703125" style="41" customWidth="1"/>
    <col min="14332" max="14332" width="22.7109375" style="41" customWidth="1"/>
    <col min="14333" max="14333" width="7.7109375" style="41" customWidth="1"/>
    <col min="14334" max="14334" width="8" style="41" customWidth="1"/>
    <col min="14335" max="14335" width="11.85546875" style="41" customWidth="1"/>
    <col min="14336" max="14336" width="9.85546875" style="41" customWidth="1"/>
    <col min="14337" max="14337" width="7.7109375" style="41" customWidth="1"/>
    <col min="14338" max="14338" width="9.28515625" style="41" customWidth="1"/>
    <col min="14339" max="14339" width="9.140625" style="41"/>
    <col min="14340" max="14340" width="8.5703125" style="41" customWidth="1"/>
    <col min="14341" max="14341" width="10.7109375" style="41" customWidth="1"/>
    <col min="14342" max="14344" width="9.7109375" style="41" customWidth="1"/>
    <col min="14345" max="14345" width="11.42578125" style="41" customWidth="1"/>
    <col min="14346" max="14346" width="12.140625" style="41" customWidth="1"/>
    <col min="14347" max="14348" width="14.5703125" style="41" bestFit="1" customWidth="1"/>
    <col min="14349" max="14586" width="9.140625" style="41"/>
    <col min="14587" max="14587" width="5.5703125" style="41" customWidth="1"/>
    <col min="14588" max="14588" width="22.7109375" style="41" customWidth="1"/>
    <col min="14589" max="14589" width="7.7109375" style="41" customWidth="1"/>
    <col min="14590" max="14590" width="8" style="41" customWidth="1"/>
    <col min="14591" max="14591" width="11.85546875" style="41" customWidth="1"/>
    <col min="14592" max="14592" width="9.85546875" style="41" customWidth="1"/>
    <col min="14593" max="14593" width="7.7109375" style="41" customWidth="1"/>
    <col min="14594" max="14594" width="9.28515625" style="41" customWidth="1"/>
    <col min="14595" max="14595" width="9.140625" style="41"/>
    <col min="14596" max="14596" width="8.5703125" style="41" customWidth="1"/>
    <col min="14597" max="14597" width="10.7109375" style="41" customWidth="1"/>
    <col min="14598" max="14600" width="9.7109375" style="41" customWidth="1"/>
    <col min="14601" max="14601" width="11.42578125" style="41" customWidth="1"/>
    <col min="14602" max="14602" width="12.140625" style="41" customWidth="1"/>
    <col min="14603" max="14604" width="14.5703125" style="41" bestFit="1" customWidth="1"/>
    <col min="14605" max="14842" width="9.140625" style="41"/>
    <col min="14843" max="14843" width="5.5703125" style="41" customWidth="1"/>
    <col min="14844" max="14844" width="22.7109375" style="41" customWidth="1"/>
    <col min="14845" max="14845" width="7.7109375" style="41" customWidth="1"/>
    <col min="14846" max="14846" width="8" style="41" customWidth="1"/>
    <col min="14847" max="14847" width="11.85546875" style="41" customWidth="1"/>
    <col min="14848" max="14848" width="9.85546875" style="41" customWidth="1"/>
    <col min="14849" max="14849" width="7.7109375" style="41" customWidth="1"/>
    <col min="14850" max="14850" width="9.28515625" style="41" customWidth="1"/>
    <col min="14851" max="14851" width="9.140625" style="41"/>
    <col min="14852" max="14852" width="8.5703125" style="41" customWidth="1"/>
    <col min="14853" max="14853" width="10.7109375" style="41" customWidth="1"/>
    <col min="14854" max="14856" width="9.7109375" style="41" customWidth="1"/>
    <col min="14857" max="14857" width="11.42578125" style="41" customWidth="1"/>
    <col min="14858" max="14858" width="12.140625" style="41" customWidth="1"/>
    <col min="14859" max="14860" width="14.5703125" style="41" bestFit="1" customWidth="1"/>
    <col min="14861" max="15098" width="9.140625" style="41"/>
    <col min="15099" max="15099" width="5.5703125" style="41" customWidth="1"/>
    <col min="15100" max="15100" width="22.7109375" style="41" customWidth="1"/>
    <col min="15101" max="15101" width="7.7109375" style="41" customWidth="1"/>
    <col min="15102" max="15102" width="8" style="41" customWidth="1"/>
    <col min="15103" max="15103" width="11.85546875" style="41" customWidth="1"/>
    <col min="15104" max="15104" width="9.85546875" style="41" customWidth="1"/>
    <col min="15105" max="15105" width="7.7109375" style="41" customWidth="1"/>
    <col min="15106" max="15106" width="9.28515625" style="41" customWidth="1"/>
    <col min="15107" max="15107" width="9.140625" style="41"/>
    <col min="15108" max="15108" width="8.5703125" style="41" customWidth="1"/>
    <col min="15109" max="15109" width="10.7109375" style="41" customWidth="1"/>
    <col min="15110" max="15112" width="9.7109375" style="41" customWidth="1"/>
    <col min="15113" max="15113" width="11.42578125" style="41" customWidth="1"/>
    <col min="15114" max="15114" width="12.140625" style="41" customWidth="1"/>
    <col min="15115" max="15116" width="14.5703125" style="41" bestFit="1" customWidth="1"/>
    <col min="15117" max="15354" width="9.140625" style="41"/>
    <col min="15355" max="15355" width="5.5703125" style="41" customWidth="1"/>
    <col min="15356" max="15356" width="22.7109375" style="41" customWidth="1"/>
    <col min="15357" max="15357" width="7.7109375" style="41" customWidth="1"/>
    <col min="15358" max="15358" width="8" style="41" customWidth="1"/>
    <col min="15359" max="15359" width="11.85546875" style="41" customWidth="1"/>
    <col min="15360" max="15360" width="9.85546875" style="41" customWidth="1"/>
    <col min="15361" max="15361" width="7.7109375" style="41" customWidth="1"/>
    <col min="15362" max="15362" width="9.28515625" style="41" customWidth="1"/>
    <col min="15363" max="15363" width="9.140625" style="41"/>
    <col min="15364" max="15364" width="8.5703125" style="41" customWidth="1"/>
    <col min="15365" max="15365" width="10.7109375" style="41" customWidth="1"/>
    <col min="15366" max="15368" width="9.7109375" style="41" customWidth="1"/>
    <col min="15369" max="15369" width="11.42578125" style="41" customWidth="1"/>
    <col min="15370" max="15370" width="12.140625" style="41" customWidth="1"/>
    <col min="15371" max="15372" width="14.5703125" style="41" bestFit="1" customWidth="1"/>
    <col min="15373" max="15610" width="9.140625" style="41"/>
    <col min="15611" max="15611" width="5.5703125" style="41" customWidth="1"/>
    <col min="15612" max="15612" width="22.7109375" style="41" customWidth="1"/>
    <col min="15613" max="15613" width="7.7109375" style="41" customWidth="1"/>
    <col min="15614" max="15614" width="8" style="41" customWidth="1"/>
    <col min="15615" max="15615" width="11.85546875" style="41" customWidth="1"/>
    <col min="15616" max="15616" width="9.85546875" style="41" customWidth="1"/>
    <col min="15617" max="15617" width="7.7109375" style="41" customWidth="1"/>
    <col min="15618" max="15618" width="9.28515625" style="41" customWidth="1"/>
    <col min="15619" max="15619" width="9.140625" style="41"/>
    <col min="15620" max="15620" width="8.5703125" style="41" customWidth="1"/>
    <col min="15621" max="15621" width="10.7109375" style="41" customWidth="1"/>
    <col min="15622" max="15624" width="9.7109375" style="41" customWidth="1"/>
    <col min="15625" max="15625" width="11.42578125" style="41" customWidth="1"/>
    <col min="15626" max="15626" width="12.140625" style="41" customWidth="1"/>
    <col min="15627" max="15628" width="14.5703125" style="41" bestFit="1" customWidth="1"/>
    <col min="15629" max="15866" width="9.140625" style="41"/>
    <col min="15867" max="15867" width="5.5703125" style="41" customWidth="1"/>
    <col min="15868" max="15868" width="22.7109375" style="41" customWidth="1"/>
    <col min="15869" max="15869" width="7.7109375" style="41" customWidth="1"/>
    <col min="15870" max="15870" width="8" style="41" customWidth="1"/>
    <col min="15871" max="15871" width="11.85546875" style="41" customWidth="1"/>
    <col min="15872" max="15872" width="9.85546875" style="41" customWidth="1"/>
    <col min="15873" max="15873" width="7.7109375" style="41" customWidth="1"/>
    <col min="15874" max="15874" width="9.28515625" style="41" customWidth="1"/>
    <col min="15875" max="15875" width="9.140625" style="41"/>
    <col min="15876" max="15876" width="8.5703125" style="41" customWidth="1"/>
    <col min="15877" max="15877" width="10.7109375" style="41" customWidth="1"/>
    <col min="15878" max="15880" width="9.7109375" style="41" customWidth="1"/>
    <col min="15881" max="15881" width="11.42578125" style="41" customWidth="1"/>
    <col min="15882" max="15882" width="12.140625" style="41" customWidth="1"/>
    <col min="15883" max="15884" width="14.5703125" style="41" bestFit="1" customWidth="1"/>
    <col min="15885" max="16122" width="9.140625" style="41"/>
    <col min="16123" max="16123" width="5.5703125" style="41" customWidth="1"/>
    <col min="16124" max="16124" width="22.7109375" style="41" customWidth="1"/>
    <col min="16125" max="16125" width="7.7109375" style="41" customWidth="1"/>
    <col min="16126" max="16126" width="8" style="41" customWidth="1"/>
    <col min="16127" max="16127" width="11.85546875" style="41" customWidth="1"/>
    <col min="16128" max="16128" width="9.85546875" style="41" customWidth="1"/>
    <col min="16129" max="16129" width="7.7109375" style="41" customWidth="1"/>
    <col min="16130" max="16130" width="9.28515625" style="41" customWidth="1"/>
    <col min="16131" max="16131" width="9.140625" style="41"/>
    <col min="16132" max="16132" width="8.5703125" style="41" customWidth="1"/>
    <col min="16133" max="16133" width="10.7109375" style="41" customWidth="1"/>
    <col min="16134" max="16136" width="9.7109375" style="41" customWidth="1"/>
    <col min="16137" max="16137" width="11.42578125" style="41" customWidth="1"/>
    <col min="16138" max="16138" width="12.140625" style="41" customWidth="1"/>
    <col min="16139" max="16140" width="14.5703125" style="41" bestFit="1" customWidth="1"/>
    <col min="16141" max="16384" width="9.140625" style="41"/>
  </cols>
  <sheetData>
    <row r="1" spans="1:24" ht="18.75" x14ac:dyDescent="0.25">
      <c r="A1" s="320" t="s">
        <v>132</v>
      </c>
      <c r="B1" s="321"/>
      <c r="C1" s="321"/>
      <c r="D1" s="321"/>
      <c r="E1" s="321"/>
      <c r="F1" s="321"/>
      <c r="G1" s="321"/>
      <c r="H1" s="321"/>
    </row>
    <row r="2" spans="1:24" ht="23.25" customHeight="1" x14ac:dyDescent="0.25">
      <c r="A2" s="42" t="s">
        <v>133</v>
      </c>
    </row>
    <row r="3" spans="1:24" ht="23.25" customHeight="1" x14ac:dyDescent="0.25">
      <c r="A3" s="42" t="s">
        <v>134</v>
      </c>
      <c r="H3" s="43"/>
    </row>
    <row r="4" spans="1:24" ht="21.75" customHeight="1" x14ac:dyDescent="0.25">
      <c r="A4" s="44"/>
      <c r="B4" s="45"/>
      <c r="C4" s="45"/>
      <c r="D4" s="45"/>
      <c r="E4" s="45"/>
      <c r="F4" s="45"/>
      <c r="G4" s="45"/>
      <c r="H4" s="46"/>
    </row>
    <row r="5" spans="1:24" ht="16.5" x14ac:dyDescent="0.25">
      <c r="A5" s="322" t="s">
        <v>7</v>
      </c>
      <c r="B5" s="322" t="s">
        <v>135</v>
      </c>
      <c r="C5" s="322" t="s">
        <v>3</v>
      </c>
      <c r="D5" s="322" t="s">
        <v>136</v>
      </c>
      <c r="E5" s="324" t="s">
        <v>5</v>
      </c>
      <c r="F5" s="324"/>
      <c r="G5" s="324"/>
      <c r="H5" s="324"/>
    </row>
    <row r="6" spans="1:24" ht="68.25" customHeight="1" x14ac:dyDescent="0.25">
      <c r="A6" s="323"/>
      <c r="B6" s="323"/>
      <c r="C6" s="323"/>
      <c r="D6" s="323"/>
      <c r="E6" s="47" t="s">
        <v>137</v>
      </c>
      <c r="F6" s="47" t="s">
        <v>10</v>
      </c>
      <c r="G6" s="47" t="s">
        <v>138</v>
      </c>
      <c r="H6" s="47" t="s">
        <v>139</v>
      </c>
      <c r="I6" s="40"/>
      <c r="J6" s="40"/>
      <c r="K6" s="40"/>
      <c r="L6" s="40"/>
      <c r="M6" s="40"/>
      <c r="N6" s="40"/>
      <c r="O6" s="40"/>
      <c r="P6" s="40"/>
      <c r="Q6" s="40"/>
      <c r="R6" s="40"/>
      <c r="S6" s="40"/>
      <c r="T6" s="40"/>
      <c r="U6" s="40"/>
      <c r="V6" s="40"/>
      <c r="W6" s="40"/>
      <c r="X6" s="40"/>
    </row>
    <row r="7" spans="1:24" ht="25.5" customHeight="1" x14ac:dyDescent="0.25">
      <c r="A7" s="48">
        <v>1</v>
      </c>
      <c r="B7" s="49" t="s">
        <v>140</v>
      </c>
      <c r="C7" s="50" t="s">
        <v>141</v>
      </c>
      <c r="D7" s="51">
        <v>18</v>
      </c>
      <c r="E7" s="51">
        <v>3.35</v>
      </c>
      <c r="F7" s="51">
        <v>2.59</v>
      </c>
      <c r="G7" s="51">
        <v>0.65</v>
      </c>
      <c r="H7" s="51">
        <v>2.02</v>
      </c>
      <c r="I7" s="53"/>
      <c r="J7" s="53"/>
      <c r="K7" s="53"/>
      <c r="L7" s="53"/>
      <c r="M7" s="53"/>
      <c r="N7" s="53"/>
      <c r="O7" s="53"/>
      <c r="P7" s="53"/>
      <c r="Q7" s="53"/>
      <c r="R7" s="53"/>
      <c r="S7" s="53"/>
      <c r="T7" s="53"/>
      <c r="U7" s="53"/>
      <c r="V7" s="53"/>
      <c r="W7" s="53"/>
      <c r="X7" s="40"/>
    </row>
    <row r="8" spans="1:24" ht="25.5" customHeight="1" x14ac:dyDescent="0.25">
      <c r="A8" s="54">
        <v>2</v>
      </c>
      <c r="B8" s="55" t="s">
        <v>142</v>
      </c>
      <c r="C8" s="56" t="s">
        <v>141</v>
      </c>
      <c r="D8" s="3">
        <v>12</v>
      </c>
      <c r="E8" s="3">
        <v>3.35</v>
      </c>
      <c r="F8" s="3">
        <v>2.59</v>
      </c>
      <c r="G8" s="3">
        <v>0.65</v>
      </c>
      <c r="H8" s="3">
        <v>2.02</v>
      </c>
      <c r="I8" s="53"/>
      <c r="J8" s="53"/>
      <c r="K8" s="53"/>
      <c r="L8" s="53"/>
      <c r="M8" s="53"/>
      <c r="N8" s="53"/>
      <c r="O8" s="53"/>
      <c r="P8" s="53"/>
      <c r="Q8" s="53"/>
      <c r="R8" s="53"/>
      <c r="S8" s="53"/>
      <c r="T8" s="53"/>
      <c r="U8" s="53"/>
      <c r="V8" s="53"/>
      <c r="W8" s="53"/>
      <c r="X8" s="40"/>
    </row>
    <row r="9" spans="1:24" ht="25.5" customHeight="1" x14ac:dyDescent="0.25">
      <c r="A9" s="54">
        <v>3</v>
      </c>
      <c r="B9" s="55" t="s">
        <v>143</v>
      </c>
      <c r="C9" s="56" t="s">
        <v>141</v>
      </c>
      <c r="D9" s="3">
        <v>18</v>
      </c>
      <c r="E9" s="3">
        <v>8.93</v>
      </c>
      <c r="F9" s="3">
        <v>6.91</v>
      </c>
      <c r="G9" s="3">
        <v>1.31</v>
      </c>
      <c r="H9" s="3">
        <v>4.04</v>
      </c>
      <c r="I9" s="53"/>
      <c r="J9" s="53"/>
      <c r="K9" s="53"/>
      <c r="L9" s="53"/>
      <c r="M9" s="53"/>
      <c r="N9" s="53"/>
      <c r="O9" s="53"/>
      <c r="P9" s="53"/>
      <c r="Q9" s="53"/>
      <c r="R9" s="53"/>
      <c r="S9" s="53"/>
      <c r="T9" s="53"/>
      <c r="U9" s="53"/>
      <c r="V9" s="53"/>
      <c r="W9" s="53"/>
      <c r="X9" s="40"/>
    </row>
    <row r="10" spans="1:24" ht="25.5" customHeight="1" x14ac:dyDescent="0.25">
      <c r="A10" s="54">
        <v>4</v>
      </c>
      <c r="B10" s="55" t="s">
        <v>144</v>
      </c>
      <c r="C10" s="56" t="s">
        <v>145</v>
      </c>
      <c r="D10" s="3">
        <v>24</v>
      </c>
      <c r="E10" s="3">
        <v>0.21</v>
      </c>
      <c r="F10" s="3">
        <v>0.65</v>
      </c>
      <c r="G10" s="3"/>
      <c r="H10" s="3"/>
      <c r="I10" s="53"/>
      <c r="J10" s="53"/>
      <c r="K10" s="53"/>
      <c r="L10" s="53"/>
      <c r="M10" s="53"/>
      <c r="N10" s="53"/>
      <c r="O10" s="53"/>
      <c r="P10" s="53"/>
      <c r="Q10" s="53"/>
      <c r="R10" s="53"/>
      <c r="S10" s="53"/>
      <c r="T10" s="53"/>
      <c r="U10" s="53"/>
      <c r="V10" s="53"/>
      <c r="W10" s="53"/>
      <c r="X10" s="40"/>
    </row>
    <row r="11" spans="1:24" ht="25.5" customHeight="1" x14ac:dyDescent="0.25">
      <c r="A11" s="54">
        <v>5</v>
      </c>
      <c r="B11" s="55" t="s">
        <v>146</v>
      </c>
      <c r="C11" s="56" t="s">
        <v>145</v>
      </c>
      <c r="D11" s="3">
        <v>24</v>
      </c>
      <c r="E11" s="3">
        <v>7.0000000000000007E-2</v>
      </c>
      <c r="F11" s="3">
        <v>0.22</v>
      </c>
      <c r="G11" s="3"/>
      <c r="H11" s="3"/>
      <c r="I11" s="53"/>
      <c r="J11" s="53"/>
      <c r="K11" s="53"/>
      <c r="L11" s="53"/>
      <c r="M11" s="53"/>
      <c r="N11" s="53"/>
      <c r="O11" s="53"/>
      <c r="P11" s="53"/>
      <c r="Q11" s="53"/>
      <c r="R11" s="53"/>
      <c r="S11" s="53"/>
      <c r="T11" s="53"/>
      <c r="U11" s="53"/>
      <c r="V11" s="53"/>
      <c r="W11" s="53"/>
      <c r="X11" s="40"/>
    </row>
    <row r="12" spans="1:24" ht="25.5" customHeight="1" x14ac:dyDescent="0.25">
      <c r="A12" s="54">
        <v>6</v>
      </c>
      <c r="B12" s="55" t="s">
        <v>147</v>
      </c>
      <c r="C12" s="56" t="s">
        <v>141</v>
      </c>
      <c r="D12" s="3">
        <v>12</v>
      </c>
      <c r="E12" s="3">
        <v>0.14000000000000001</v>
      </c>
      <c r="F12" s="3"/>
      <c r="G12" s="3"/>
      <c r="H12" s="3">
        <v>0.1</v>
      </c>
      <c r="I12" s="53"/>
      <c r="J12" s="53"/>
      <c r="K12" s="53"/>
      <c r="L12" s="53"/>
      <c r="M12" s="53"/>
      <c r="N12" s="53"/>
      <c r="O12" s="53"/>
      <c r="P12" s="53"/>
      <c r="Q12" s="53"/>
      <c r="R12" s="53"/>
      <c r="S12" s="53"/>
      <c r="T12" s="53"/>
      <c r="U12" s="53"/>
      <c r="V12" s="53"/>
      <c r="W12" s="53"/>
      <c r="X12" s="40"/>
    </row>
    <row r="13" spans="1:24" ht="25.5" customHeight="1" x14ac:dyDescent="0.25">
      <c r="A13" s="54">
        <v>7</v>
      </c>
      <c r="B13" s="55" t="s">
        <v>148</v>
      </c>
      <c r="C13" s="56" t="s">
        <v>141</v>
      </c>
      <c r="D13" s="3">
        <v>24</v>
      </c>
      <c r="E13" s="3">
        <v>7.0000000000000007E-2</v>
      </c>
      <c r="F13" s="3"/>
      <c r="G13" s="3"/>
      <c r="H13" s="3">
        <v>0.1</v>
      </c>
      <c r="I13" s="53"/>
      <c r="J13" s="53"/>
      <c r="K13" s="53"/>
      <c r="L13" s="53"/>
      <c r="M13" s="53"/>
      <c r="N13" s="53"/>
      <c r="O13" s="53"/>
      <c r="P13" s="53"/>
      <c r="Q13" s="53"/>
      <c r="R13" s="53"/>
      <c r="S13" s="53"/>
      <c r="T13" s="53"/>
      <c r="U13" s="53"/>
      <c r="V13" s="53"/>
      <c r="W13" s="53"/>
      <c r="X13" s="40"/>
    </row>
    <row r="14" spans="1:24" ht="25.5" customHeight="1" x14ac:dyDescent="0.25">
      <c r="A14" s="54">
        <v>8</v>
      </c>
      <c r="B14" s="55" t="s">
        <v>149</v>
      </c>
      <c r="C14" s="56" t="s">
        <v>141</v>
      </c>
      <c r="D14" s="3">
        <v>24</v>
      </c>
      <c r="E14" s="3">
        <v>7.0000000000000007E-2</v>
      </c>
      <c r="F14" s="3"/>
      <c r="G14" s="3"/>
      <c r="H14" s="3">
        <v>0.1</v>
      </c>
      <c r="I14" s="53"/>
      <c r="J14" s="53"/>
      <c r="K14" s="53"/>
      <c r="L14" s="53"/>
      <c r="M14" s="53"/>
      <c r="N14" s="53"/>
      <c r="O14" s="53"/>
      <c r="P14" s="53"/>
      <c r="Q14" s="53"/>
      <c r="R14" s="53"/>
      <c r="S14" s="53"/>
      <c r="T14" s="53"/>
      <c r="U14" s="53"/>
      <c r="V14" s="53"/>
      <c r="W14" s="53"/>
      <c r="X14" s="40"/>
    </row>
    <row r="15" spans="1:24" ht="25.5" customHeight="1" x14ac:dyDescent="0.25">
      <c r="A15" s="54">
        <v>9</v>
      </c>
      <c r="B15" s="55" t="s">
        <v>150</v>
      </c>
      <c r="C15" s="56" t="s">
        <v>141</v>
      </c>
      <c r="D15" s="3">
        <v>12</v>
      </c>
      <c r="E15" s="3">
        <v>7.0000000000000007E-2</v>
      </c>
      <c r="F15" s="3">
        <v>0.22</v>
      </c>
      <c r="G15" s="3"/>
      <c r="H15" s="3">
        <v>0.1</v>
      </c>
      <c r="I15" s="53"/>
      <c r="J15" s="53"/>
      <c r="K15" s="53"/>
      <c r="L15" s="53"/>
      <c r="M15" s="53"/>
      <c r="N15" s="53"/>
      <c r="O15" s="53"/>
      <c r="P15" s="53"/>
      <c r="Q15" s="53"/>
      <c r="R15" s="53"/>
      <c r="S15" s="53"/>
      <c r="T15" s="53"/>
      <c r="U15" s="53"/>
      <c r="V15" s="53"/>
      <c r="W15" s="53"/>
      <c r="X15" s="40"/>
    </row>
    <row r="16" spans="1:24" ht="25.5" customHeight="1" x14ac:dyDescent="0.25">
      <c r="A16" s="54">
        <v>10</v>
      </c>
      <c r="B16" s="55" t="s">
        <v>151</v>
      </c>
      <c r="C16" s="56" t="s">
        <v>141</v>
      </c>
      <c r="D16" s="3">
        <v>12</v>
      </c>
      <c r="E16" s="3">
        <v>0.28000000000000003</v>
      </c>
      <c r="F16" s="3">
        <v>0.22</v>
      </c>
      <c r="G16" s="3">
        <v>0.04</v>
      </c>
      <c r="H16" s="3">
        <v>0.1</v>
      </c>
      <c r="I16" s="53"/>
      <c r="J16" s="53"/>
      <c r="K16" s="53"/>
      <c r="L16" s="53"/>
      <c r="M16" s="53"/>
      <c r="N16" s="53"/>
      <c r="O16" s="53"/>
      <c r="P16" s="53"/>
      <c r="Q16" s="53"/>
      <c r="R16" s="53"/>
      <c r="S16" s="53"/>
      <c r="T16" s="53"/>
      <c r="U16" s="53"/>
      <c r="V16" s="53"/>
      <c r="W16" s="53"/>
      <c r="X16" s="40"/>
    </row>
    <row r="17" spans="1:24" ht="25.5" customHeight="1" x14ac:dyDescent="0.25">
      <c r="A17" s="54">
        <v>11</v>
      </c>
      <c r="B17" s="55" t="s">
        <v>152</v>
      </c>
      <c r="C17" s="56" t="s">
        <v>145</v>
      </c>
      <c r="D17" s="3">
        <v>24</v>
      </c>
      <c r="E17" s="3">
        <v>0.28000000000000003</v>
      </c>
      <c r="F17" s="3">
        <v>0.22</v>
      </c>
      <c r="G17" s="3">
        <v>0.04</v>
      </c>
      <c r="H17" s="3">
        <v>0.1</v>
      </c>
      <c r="I17" s="53"/>
      <c r="J17" s="53"/>
      <c r="K17" s="53"/>
      <c r="L17" s="53"/>
      <c r="M17" s="53"/>
      <c r="N17" s="53"/>
      <c r="O17" s="53"/>
      <c r="P17" s="53"/>
      <c r="Q17" s="53"/>
      <c r="R17" s="53"/>
      <c r="S17" s="53"/>
      <c r="T17" s="53"/>
      <c r="U17" s="53"/>
      <c r="V17" s="53"/>
      <c r="W17" s="53"/>
      <c r="X17" s="40"/>
    </row>
    <row r="18" spans="1:24" ht="25.5" customHeight="1" x14ac:dyDescent="0.25">
      <c r="A18" s="54">
        <v>12</v>
      </c>
      <c r="B18" s="55" t="s">
        <v>153</v>
      </c>
      <c r="C18" s="56" t="s">
        <v>154</v>
      </c>
      <c r="D18" s="3">
        <v>12</v>
      </c>
      <c r="E18" s="3">
        <v>8.93</v>
      </c>
      <c r="F18" s="3">
        <v>6.91</v>
      </c>
      <c r="G18" s="3">
        <v>1.31</v>
      </c>
      <c r="H18" s="3">
        <v>4.04</v>
      </c>
      <c r="I18" s="53"/>
      <c r="J18" s="53"/>
      <c r="K18" s="53"/>
      <c r="L18" s="53"/>
      <c r="M18" s="53"/>
      <c r="N18" s="53"/>
      <c r="O18" s="53"/>
      <c r="P18" s="53"/>
      <c r="Q18" s="53"/>
      <c r="R18" s="53"/>
      <c r="S18" s="53"/>
      <c r="T18" s="53"/>
      <c r="U18" s="53"/>
      <c r="V18" s="53"/>
      <c r="W18" s="53"/>
      <c r="X18" s="40"/>
    </row>
    <row r="19" spans="1:24" ht="25.5" customHeight="1" x14ac:dyDescent="0.25">
      <c r="A19" s="54">
        <v>13</v>
      </c>
      <c r="B19" s="55" t="s">
        <v>155</v>
      </c>
      <c r="C19" s="56" t="s">
        <v>141</v>
      </c>
      <c r="D19" s="3">
        <v>48</v>
      </c>
      <c r="E19" s="3">
        <v>1.67</v>
      </c>
      <c r="F19" s="3">
        <v>1.3</v>
      </c>
      <c r="G19" s="3">
        <v>0.25</v>
      </c>
      <c r="H19" s="3">
        <v>0.6</v>
      </c>
      <c r="I19" s="53"/>
      <c r="J19" s="53"/>
      <c r="K19" s="53"/>
      <c r="L19" s="53"/>
      <c r="M19" s="53"/>
      <c r="N19" s="53"/>
      <c r="O19" s="53"/>
      <c r="P19" s="53"/>
      <c r="Q19" s="53"/>
      <c r="R19" s="53"/>
      <c r="S19" s="53"/>
      <c r="T19" s="53"/>
      <c r="U19" s="53"/>
      <c r="V19" s="53"/>
      <c r="W19" s="53"/>
      <c r="X19" s="40"/>
    </row>
    <row r="20" spans="1:24" ht="25.5" customHeight="1" x14ac:dyDescent="0.25">
      <c r="A20" s="54">
        <v>14</v>
      </c>
      <c r="B20" s="55" t="s">
        <v>156</v>
      </c>
      <c r="C20" s="56" t="s">
        <v>141</v>
      </c>
      <c r="D20" s="3">
        <v>48</v>
      </c>
      <c r="E20" s="3"/>
      <c r="F20" s="3"/>
      <c r="G20" s="3"/>
      <c r="H20" s="3">
        <v>0.2</v>
      </c>
      <c r="I20" s="53"/>
      <c r="J20" s="53"/>
      <c r="K20" s="53"/>
      <c r="L20" s="53"/>
      <c r="M20" s="53"/>
      <c r="N20" s="53"/>
      <c r="O20" s="53"/>
      <c r="P20" s="53"/>
      <c r="Q20" s="53"/>
      <c r="R20" s="53"/>
      <c r="S20" s="53"/>
      <c r="T20" s="53"/>
      <c r="U20" s="53"/>
      <c r="V20" s="53"/>
      <c r="W20" s="53"/>
      <c r="X20" s="40"/>
    </row>
    <row r="21" spans="1:24" ht="25.5" customHeight="1" x14ac:dyDescent="0.25">
      <c r="A21" s="54">
        <v>15</v>
      </c>
      <c r="B21" s="55" t="s">
        <v>157</v>
      </c>
      <c r="C21" s="56" t="s">
        <v>141</v>
      </c>
      <c r="D21" s="3">
        <v>12</v>
      </c>
      <c r="E21" s="3">
        <v>8.93</v>
      </c>
      <c r="F21" s="3">
        <v>6.91</v>
      </c>
      <c r="G21" s="3">
        <v>1.31</v>
      </c>
      <c r="H21" s="3">
        <v>4.04</v>
      </c>
      <c r="I21" s="53"/>
      <c r="J21" s="53"/>
      <c r="K21" s="53"/>
      <c r="L21" s="53"/>
      <c r="M21" s="53"/>
      <c r="N21" s="53"/>
      <c r="O21" s="53"/>
      <c r="P21" s="53"/>
      <c r="Q21" s="53"/>
      <c r="R21" s="53"/>
      <c r="S21" s="53"/>
      <c r="T21" s="53"/>
      <c r="U21" s="53"/>
      <c r="V21" s="53"/>
      <c r="W21" s="53"/>
      <c r="X21" s="40"/>
    </row>
    <row r="22" spans="1:24" ht="25.5" customHeight="1" x14ac:dyDescent="0.25">
      <c r="A22" s="54">
        <v>16</v>
      </c>
      <c r="B22" s="55" t="s">
        <v>158</v>
      </c>
      <c r="C22" s="56" t="s">
        <v>159</v>
      </c>
      <c r="D22" s="3">
        <v>9</v>
      </c>
      <c r="E22" s="3">
        <v>0.28000000000000003</v>
      </c>
      <c r="F22" s="3">
        <v>0.22</v>
      </c>
      <c r="G22" s="3">
        <v>0.04</v>
      </c>
      <c r="H22" s="3">
        <v>0.1</v>
      </c>
      <c r="I22" s="53"/>
      <c r="J22" s="53"/>
      <c r="K22" s="53"/>
      <c r="L22" s="53"/>
      <c r="M22" s="53"/>
      <c r="N22" s="53"/>
      <c r="O22" s="53"/>
      <c r="P22" s="53"/>
      <c r="Q22" s="53"/>
      <c r="R22" s="53"/>
      <c r="S22" s="53"/>
      <c r="T22" s="53"/>
      <c r="U22" s="53"/>
      <c r="V22" s="53"/>
      <c r="W22" s="53"/>
      <c r="X22" s="40"/>
    </row>
    <row r="23" spans="1:24" ht="25.5" customHeight="1" x14ac:dyDescent="0.25">
      <c r="A23" s="54">
        <v>17</v>
      </c>
      <c r="B23" s="55" t="s">
        <v>160</v>
      </c>
      <c r="C23" s="56" t="s">
        <v>141</v>
      </c>
      <c r="D23" s="3">
        <v>24</v>
      </c>
      <c r="E23" s="3">
        <v>1.67</v>
      </c>
      <c r="F23" s="3"/>
      <c r="G23" s="3">
        <v>0.25</v>
      </c>
      <c r="H23" s="3">
        <v>0.6</v>
      </c>
      <c r="I23" s="53"/>
      <c r="J23" s="53"/>
      <c r="K23" s="53"/>
      <c r="L23" s="53"/>
      <c r="M23" s="53"/>
      <c r="N23" s="53"/>
      <c r="O23" s="53"/>
      <c r="P23" s="53"/>
      <c r="Q23" s="53"/>
      <c r="R23" s="53"/>
      <c r="S23" s="53"/>
      <c r="T23" s="53"/>
      <c r="U23" s="53"/>
      <c r="V23" s="53"/>
      <c r="W23" s="53"/>
      <c r="X23" s="40"/>
    </row>
    <row r="24" spans="1:24" ht="25.5" customHeight="1" x14ac:dyDescent="0.25">
      <c r="A24" s="54">
        <v>18</v>
      </c>
      <c r="B24" s="55" t="s">
        <v>161</v>
      </c>
      <c r="C24" s="56" t="s">
        <v>141</v>
      </c>
      <c r="D24" s="3">
        <v>60</v>
      </c>
      <c r="E24" s="3">
        <v>0.28000000000000003</v>
      </c>
      <c r="F24" s="3"/>
      <c r="G24" s="3">
        <v>0.04</v>
      </c>
      <c r="H24" s="3"/>
      <c r="I24" s="53"/>
      <c r="J24" s="53"/>
      <c r="K24" s="53"/>
      <c r="L24" s="53"/>
      <c r="M24" s="53"/>
      <c r="N24" s="53"/>
      <c r="O24" s="53"/>
      <c r="P24" s="53"/>
      <c r="Q24" s="53"/>
      <c r="R24" s="53"/>
      <c r="S24" s="53"/>
      <c r="T24" s="53"/>
      <c r="U24" s="53"/>
      <c r="V24" s="53"/>
      <c r="W24" s="53"/>
      <c r="X24" s="40"/>
    </row>
    <row r="25" spans="1:24" ht="25.5" customHeight="1" x14ac:dyDescent="0.25">
      <c r="A25" s="54">
        <v>19</v>
      </c>
      <c r="B25" s="55" t="s">
        <v>162</v>
      </c>
      <c r="C25" s="55" t="s">
        <v>145</v>
      </c>
      <c r="D25" s="3">
        <v>9</v>
      </c>
      <c r="E25" s="3">
        <v>8.93</v>
      </c>
      <c r="F25" s="3">
        <v>6.91</v>
      </c>
      <c r="G25" s="3">
        <v>1.31</v>
      </c>
      <c r="H25" s="3">
        <v>4.04</v>
      </c>
      <c r="I25" s="53"/>
      <c r="J25" s="53"/>
      <c r="K25" s="53"/>
      <c r="L25" s="53"/>
      <c r="M25" s="53"/>
      <c r="N25" s="53"/>
      <c r="O25" s="53"/>
      <c r="P25" s="53"/>
      <c r="Q25" s="53"/>
      <c r="R25" s="53"/>
      <c r="S25" s="53"/>
      <c r="T25" s="53"/>
      <c r="U25" s="53"/>
      <c r="V25" s="53"/>
      <c r="W25" s="53"/>
      <c r="X25" s="40"/>
    </row>
    <row r="26" spans="1:24" ht="25.5" customHeight="1" x14ac:dyDescent="0.25">
      <c r="A26" s="54">
        <v>20</v>
      </c>
      <c r="B26" s="55" t="s">
        <v>163</v>
      </c>
      <c r="C26" s="56" t="s">
        <v>164</v>
      </c>
      <c r="D26" s="3">
        <v>60</v>
      </c>
      <c r="E26" s="3">
        <v>0.28000000000000003</v>
      </c>
      <c r="F26" s="3">
        <v>0.22</v>
      </c>
      <c r="G26" s="3">
        <v>0.04</v>
      </c>
      <c r="H26" s="3">
        <v>0.1</v>
      </c>
      <c r="I26" s="53"/>
      <c r="J26" s="53"/>
      <c r="K26" s="53"/>
      <c r="L26" s="53"/>
      <c r="M26" s="53"/>
      <c r="N26" s="53"/>
      <c r="O26" s="53"/>
      <c r="P26" s="53"/>
      <c r="Q26" s="53"/>
      <c r="R26" s="53"/>
      <c r="S26" s="53"/>
      <c r="T26" s="53"/>
      <c r="U26" s="53"/>
      <c r="V26" s="53"/>
      <c r="W26" s="53"/>
      <c r="X26" s="40"/>
    </row>
    <row r="27" spans="1:24" ht="25.5" customHeight="1" x14ac:dyDescent="0.25">
      <c r="A27" s="54">
        <v>21</v>
      </c>
      <c r="B27" s="55" t="s">
        <v>165</v>
      </c>
      <c r="C27" s="56" t="s">
        <v>154</v>
      </c>
      <c r="D27" s="3">
        <v>48</v>
      </c>
      <c r="E27" s="3">
        <v>8.93</v>
      </c>
      <c r="F27" s="3">
        <v>6.91</v>
      </c>
      <c r="G27" s="3">
        <v>1.31</v>
      </c>
      <c r="H27" s="3">
        <v>4.04</v>
      </c>
      <c r="I27" s="53"/>
      <c r="J27" s="53"/>
      <c r="K27" s="53"/>
      <c r="L27" s="53"/>
      <c r="M27" s="53"/>
      <c r="N27" s="53"/>
      <c r="O27" s="53"/>
      <c r="P27" s="53"/>
      <c r="Q27" s="53"/>
      <c r="R27" s="53"/>
      <c r="S27" s="53"/>
      <c r="T27" s="53"/>
      <c r="U27" s="53"/>
      <c r="V27" s="53"/>
      <c r="W27" s="53"/>
      <c r="X27" s="40"/>
    </row>
    <row r="28" spans="1:24" ht="25.5" customHeight="1" x14ac:dyDescent="0.25">
      <c r="A28" s="54">
        <v>22</v>
      </c>
      <c r="B28" s="55" t="s">
        <v>166</v>
      </c>
      <c r="C28" s="56" t="s">
        <v>141</v>
      </c>
      <c r="D28" s="3">
        <v>60</v>
      </c>
      <c r="E28" s="3">
        <v>7.0000000000000007E-2</v>
      </c>
      <c r="F28" s="3"/>
      <c r="G28" s="3"/>
      <c r="H28" s="3"/>
      <c r="I28" s="53"/>
      <c r="J28" s="53"/>
      <c r="K28" s="53"/>
      <c r="L28" s="53"/>
      <c r="M28" s="53"/>
      <c r="N28" s="53"/>
      <c r="O28" s="53"/>
      <c r="P28" s="53"/>
      <c r="Q28" s="53"/>
      <c r="R28" s="53"/>
      <c r="S28" s="53"/>
      <c r="T28" s="53"/>
      <c r="U28" s="53"/>
      <c r="V28" s="53"/>
      <c r="W28" s="53"/>
      <c r="X28" s="40"/>
    </row>
    <row r="29" spans="1:24" ht="25.5" customHeight="1" x14ac:dyDescent="0.25">
      <c r="A29" s="54">
        <v>23</v>
      </c>
      <c r="B29" s="55" t="s">
        <v>167</v>
      </c>
      <c r="C29" s="56" t="s">
        <v>141</v>
      </c>
      <c r="D29" s="3">
        <v>12</v>
      </c>
      <c r="E29" s="3">
        <v>0.28000000000000003</v>
      </c>
      <c r="F29" s="3">
        <v>0.22</v>
      </c>
      <c r="G29" s="3">
        <v>0.04</v>
      </c>
      <c r="H29" s="3">
        <v>0.1</v>
      </c>
      <c r="I29" s="53"/>
      <c r="J29" s="53"/>
      <c r="K29" s="53"/>
      <c r="L29" s="53"/>
      <c r="M29" s="53"/>
      <c r="N29" s="53"/>
      <c r="O29" s="53"/>
      <c r="P29" s="53"/>
      <c r="Q29" s="53"/>
      <c r="R29" s="53"/>
      <c r="S29" s="53"/>
      <c r="T29" s="53"/>
      <c r="U29" s="53"/>
      <c r="V29" s="53"/>
      <c r="W29" s="53"/>
      <c r="X29" s="40"/>
    </row>
    <row r="30" spans="1:24" ht="25.5" customHeight="1" x14ac:dyDescent="0.25">
      <c r="A30" s="54">
        <v>24</v>
      </c>
      <c r="B30" s="55" t="s">
        <v>168</v>
      </c>
      <c r="C30" s="56" t="s">
        <v>141</v>
      </c>
      <c r="D30" s="3">
        <v>12</v>
      </c>
      <c r="E30" s="3">
        <v>7.0000000000000007E-2</v>
      </c>
      <c r="F30" s="3">
        <v>0.22</v>
      </c>
      <c r="G30" s="3"/>
      <c r="H30" s="3"/>
      <c r="I30" s="53"/>
      <c r="J30" s="53"/>
      <c r="K30" s="53"/>
      <c r="L30" s="53"/>
      <c r="M30" s="53"/>
      <c r="N30" s="53"/>
      <c r="O30" s="53"/>
      <c r="P30" s="53"/>
      <c r="Q30" s="53"/>
      <c r="R30" s="53"/>
      <c r="S30" s="53"/>
      <c r="T30" s="53"/>
      <c r="U30" s="53"/>
      <c r="V30" s="53"/>
      <c r="W30" s="53"/>
      <c r="X30" s="40"/>
    </row>
    <row r="31" spans="1:24" ht="25.5" customHeight="1" x14ac:dyDescent="0.25">
      <c r="A31" s="54">
        <v>25</v>
      </c>
      <c r="B31" s="55" t="s">
        <v>169</v>
      </c>
      <c r="C31" s="56" t="s">
        <v>141</v>
      </c>
      <c r="D31" s="3">
        <v>12</v>
      </c>
      <c r="E31" s="3">
        <v>0.21</v>
      </c>
      <c r="F31" s="3">
        <v>0.22</v>
      </c>
      <c r="G31" s="3"/>
      <c r="H31" s="3"/>
      <c r="I31" s="53"/>
      <c r="J31" s="53"/>
      <c r="K31" s="53"/>
      <c r="L31" s="53"/>
      <c r="M31" s="53"/>
      <c r="N31" s="53"/>
      <c r="O31" s="53"/>
      <c r="P31" s="53"/>
      <c r="Q31" s="53"/>
      <c r="R31" s="53"/>
      <c r="S31" s="53"/>
      <c r="T31" s="53"/>
      <c r="U31" s="53"/>
      <c r="V31" s="53"/>
      <c r="W31" s="53"/>
      <c r="X31" s="40"/>
    </row>
    <row r="32" spans="1:24" ht="25.5" customHeight="1" x14ac:dyDescent="0.25">
      <c r="A32" s="54">
        <v>26</v>
      </c>
      <c r="B32" s="55" t="s">
        <v>170</v>
      </c>
      <c r="C32" s="56" t="s">
        <v>141</v>
      </c>
      <c r="D32" s="3">
        <v>12</v>
      </c>
      <c r="E32" s="3">
        <v>8.93</v>
      </c>
      <c r="F32" s="3"/>
      <c r="G32" s="3"/>
      <c r="H32" s="3">
        <v>3.22</v>
      </c>
      <c r="I32" s="53"/>
      <c r="J32" s="53"/>
      <c r="K32" s="53"/>
      <c r="L32" s="53"/>
      <c r="M32" s="53"/>
      <c r="N32" s="53"/>
      <c r="O32" s="53"/>
      <c r="P32" s="53"/>
      <c r="Q32" s="53"/>
      <c r="R32" s="53"/>
      <c r="S32" s="53"/>
      <c r="T32" s="53"/>
      <c r="U32" s="53"/>
      <c r="V32" s="53"/>
      <c r="W32" s="53"/>
      <c r="X32" s="40"/>
    </row>
    <row r="33" spans="1:24" ht="25.5" customHeight="1" x14ac:dyDescent="0.25">
      <c r="A33" s="54">
        <v>27</v>
      </c>
      <c r="B33" s="55" t="s">
        <v>171</v>
      </c>
      <c r="C33" s="56" t="s">
        <v>141</v>
      </c>
      <c r="D33" s="3">
        <v>12</v>
      </c>
      <c r="E33" s="3">
        <v>0.33</v>
      </c>
      <c r="F33" s="3"/>
      <c r="G33" s="3"/>
      <c r="H33" s="3">
        <v>0.15</v>
      </c>
      <c r="I33" s="53"/>
      <c r="J33" s="53"/>
      <c r="K33" s="53"/>
      <c r="L33" s="53"/>
      <c r="M33" s="53"/>
      <c r="N33" s="53"/>
      <c r="O33" s="53"/>
      <c r="P33" s="53"/>
      <c r="Q33" s="53"/>
      <c r="R33" s="53"/>
      <c r="S33" s="53"/>
      <c r="T33" s="53"/>
      <c r="U33" s="53"/>
      <c r="V33" s="53"/>
      <c r="W33" s="53"/>
      <c r="X33" s="40"/>
    </row>
    <row r="34" spans="1:24" ht="25.5" customHeight="1" x14ac:dyDescent="0.25">
      <c r="A34" s="54">
        <v>28</v>
      </c>
      <c r="B34" s="55" t="s">
        <v>172</v>
      </c>
      <c r="C34" s="56" t="s">
        <v>141</v>
      </c>
      <c r="D34" s="3">
        <v>36</v>
      </c>
      <c r="E34" s="3">
        <v>7.0000000000000007E-2</v>
      </c>
      <c r="F34" s="3"/>
      <c r="G34" s="3"/>
      <c r="H34" s="3">
        <v>0.1</v>
      </c>
      <c r="I34" s="53"/>
      <c r="J34" s="53"/>
      <c r="K34" s="53"/>
      <c r="L34" s="53"/>
      <c r="M34" s="53"/>
      <c r="N34" s="53"/>
      <c r="O34" s="53"/>
      <c r="P34" s="53"/>
      <c r="Q34" s="53"/>
      <c r="R34" s="53"/>
      <c r="S34" s="53"/>
      <c r="T34" s="53"/>
      <c r="U34" s="53"/>
      <c r="V34" s="53"/>
      <c r="W34" s="53"/>
      <c r="X34" s="40"/>
    </row>
    <row r="35" spans="1:24" ht="25.5" customHeight="1" x14ac:dyDescent="0.25">
      <c r="A35" s="54">
        <v>29</v>
      </c>
      <c r="B35" s="55" t="s">
        <v>173</v>
      </c>
      <c r="C35" s="56" t="s">
        <v>154</v>
      </c>
      <c r="D35" s="3">
        <v>6</v>
      </c>
      <c r="E35" s="3">
        <v>8.93</v>
      </c>
      <c r="F35" s="3"/>
      <c r="G35" s="3"/>
      <c r="H35" s="3">
        <v>3.22</v>
      </c>
      <c r="I35" s="53"/>
      <c r="J35" s="53"/>
      <c r="K35" s="53"/>
      <c r="L35" s="53"/>
      <c r="M35" s="53"/>
      <c r="N35" s="53"/>
      <c r="O35" s="53"/>
      <c r="P35" s="53"/>
      <c r="Q35" s="53"/>
      <c r="R35" s="53"/>
      <c r="S35" s="53"/>
      <c r="T35" s="53"/>
      <c r="U35" s="53"/>
      <c r="V35" s="53"/>
      <c r="W35" s="53"/>
      <c r="X35" s="40"/>
    </row>
    <row r="36" spans="1:24" ht="25.5" customHeight="1" x14ac:dyDescent="0.25">
      <c r="A36" s="54">
        <v>30</v>
      </c>
      <c r="B36" s="55" t="s">
        <v>174</v>
      </c>
      <c r="C36" s="56" t="s">
        <v>141</v>
      </c>
      <c r="D36" s="3">
        <v>24</v>
      </c>
      <c r="E36" s="3">
        <v>7.0000000000000007E-2</v>
      </c>
      <c r="F36" s="3"/>
      <c r="G36" s="3"/>
      <c r="H36" s="3"/>
      <c r="I36" s="53"/>
      <c r="J36" s="53"/>
      <c r="K36" s="53"/>
      <c r="L36" s="53"/>
      <c r="M36" s="53"/>
      <c r="N36" s="53"/>
      <c r="O36" s="53"/>
      <c r="P36" s="53"/>
      <c r="Q36" s="53"/>
      <c r="R36" s="53"/>
      <c r="S36" s="53"/>
      <c r="T36" s="53"/>
      <c r="U36" s="53"/>
      <c r="V36" s="53"/>
      <c r="W36" s="53"/>
      <c r="X36" s="40"/>
    </row>
    <row r="37" spans="1:24" ht="25.5" customHeight="1" x14ac:dyDescent="0.25">
      <c r="A37" s="54">
        <v>31</v>
      </c>
      <c r="B37" s="55" t="s">
        <v>175</v>
      </c>
      <c r="C37" s="56" t="s">
        <v>141</v>
      </c>
      <c r="D37" s="3">
        <v>36</v>
      </c>
      <c r="E37" s="3"/>
      <c r="F37" s="3"/>
      <c r="G37" s="3"/>
      <c r="H37" s="3">
        <v>0.31</v>
      </c>
      <c r="I37" s="53"/>
      <c r="J37" s="53"/>
      <c r="K37" s="53"/>
      <c r="L37" s="53"/>
      <c r="M37" s="53"/>
      <c r="N37" s="53"/>
      <c r="O37" s="53"/>
      <c r="P37" s="53"/>
      <c r="Q37" s="53"/>
      <c r="R37" s="53"/>
      <c r="S37" s="53"/>
      <c r="T37" s="53"/>
      <c r="U37" s="53"/>
      <c r="V37" s="53"/>
      <c r="W37" s="53"/>
      <c r="X37" s="40"/>
    </row>
    <row r="38" spans="1:24" ht="25.5" customHeight="1" x14ac:dyDescent="0.25">
      <c r="A38" s="54">
        <v>32</v>
      </c>
      <c r="B38" s="55" t="s">
        <v>176</v>
      </c>
      <c r="C38" s="56" t="s">
        <v>159</v>
      </c>
      <c r="D38" s="3">
        <v>9</v>
      </c>
      <c r="E38" s="3"/>
      <c r="F38" s="3"/>
      <c r="G38" s="3"/>
      <c r="H38" s="3"/>
      <c r="I38" s="53"/>
      <c r="J38" s="53"/>
      <c r="K38" s="53"/>
      <c r="L38" s="53"/>
      <c r="M38" s="53"/>
      <c r="N38" s="53"/>
      <c r="O38" s="53"/>
      <c r="P38" s="53"/>
      <c r="Q38" s="53"/>
      <c r="R38" s="53"/>
      <c r="S38" s="53"/>
      <c r="T38" s="53"/>
      <c r="U38" s="53"/>
      <c r="V38" s="53"/>
      <c r="W38" s="53"/>
      <c r="X38" s="40"/>
    </row>
    <row r="39" spans="1:24" ht="25.5" customHeight="1" x14ac:dyDescent="0.25">
      <c r="A39" s="54">
        <v>33</v>
      </c>
      <c r="B39" s="55" t="s">
        <v>177</v>
      </c>
      <c r="C39" s="56" t="s">
        <v>141</v>
      </c>
      <c r="D39" s="3">
        <v>24</v>
      </c>
      <c r="E39" s="3"/>
      <c r="F39" s="3"/>
      <c r="G39" s="3"/>
      <c r="H39" s="3"/>
      <c r="I39" s="53"/>
      <c r="J39" s="53"/>
      <c r="K39" s="53"/>
      <c r="L39" s="53"/>
      <c r="M39" s="53"/>
      <c r="N39" s="53"/>
      <c r="O39" s="53"/>
      <c r="P39" s="53"/>
      <c r="Q39" s="53"/>
      <c r="R39" s="53"/>
      <c r="S39" s="53"/>
      <c r="T39" s="53"/>
      <c r="U39" s="53"/>
      <c r="V39" s="53"/>
      <c r="W39" s="53"/>
      <c r="X39" s="40"/>
    </row>
    <row r="40" spans="1:24" ht="25.5" customHeight="1" x14ac:dyDescent="0.25">
      <c r="A40" s="54">
        <v>34</v>
      </c>
      <c r="B40" s="55" t="s">
        <v>178</v>
      </c>
      <c r="C40" s="56" t="s">
        <v>141</v>
      </c>
      <c r="D40" s="3">
        <v>24</v>
      </c>
      <c r="E40" s="3">
        <v>7.0000000000000007E-2</v>
      </c>
      <c r="F40" s="3"/>
      <c r="G40" s="3"/>
      <c r="H40" s="3">
        <v>0.1</v>
      </c>
      <c r="I40" s="53"/>
      <c r="J40" s="53"/>
      <c r="K40" s="53"/>
      <c r="L40" s="53"/>
      <c r="M40" s="53"/>
      <c r="N40" s="53"/>
      <c r="O40" s="53"/>
      <c r="P40" s="53"/>
      <c r="Q40" s="53"/>
      <c r="R40" s="53"/>
      <c r="S40" s="53"/>
      <c r="T40" s="53"/>
      <c r="U40" s="53"/>
      <c r="V40" s="53"/>
      <c r="W40" s="53"/>
      <c r="X40" s="40"/>
    </row>
    <row r="41" spans="1:24" ht="25.5" customHeight="1" x14ac:dyDescent="0.25">
      <c r="A41" s="54">
        <v>35</v>
      </c>
      <c r="B41" s="55" t="s">
        <v>179</v>
      </c>
      <c r="C41" s="56" t="s">
        <v>141</v>
      </c>
      <c r="D41" s="3">
        <v>36</v>
      </c>
      <c r="E41" s="3">
        <v>0.33</v>
      </c>
      <c r="F41" s="3"/>
      <c r="G41" s="3"/>
      <c r="H41" s="3"/>
      <c r="I41" s="53"/>
      <c r="J41" s="53"/>
      <c r="K41" s="53"/>
      <c r="L41" s="53"/>
      <c r="M41" s="53"/>
      <c r="N41" s="53"/>
      <c r="O41" s="53"/>
      <c r="P41" s="53"/>
      <c r="Q41" s="53"/>
      <c r="R41" s="53"/>
      <c r="S41" s="53"/>
      <c r="T41" s="53"/>
      <c r="U41" s="53"/>
      <c r="V41" s="53"/>
      <c r="W41" s="53"/>
      <c r="X41" s="40"/>
    </row>
    <row r="42" spans="1:24" ht="25.5" customHeight="1" x14ac:dyDescent="0.25">
      <c r="A42" s="54">
        <v>36</v>
      </c>
      <c r="B42" s="55" t="s">
        <v>180</v>
      </c>
      <c r="C42" s="56" t="s">
        <v>141</v>
      </c>
      <c r="D42" s="3">
        <v>12</v>
      </c>
      <c r="E42" s="3">
        <v>1.8</v>
      </c>
      <c r="F42" s="3"/>
      <c r="G42" s="3"/>
      <c r="H42" s="3"/>
      <c r="I42" s="53"/>
      <c r="J42" s="53"/>
      <c r="K42" s="53"/>
      <c r="L42" s="53"/>
      <c r="M42" s="53"/>
      <c r="N42" s="53"/>
      <c r="O42" s="53"/>
      <c r="P42" s="53"/>
      <c r="Q42" s="53"/>
      <c r="R42" s="53"/>
      <c r="S42" s="53"/>
      <c r="T42" s="53"/>
      <c r="U42" s="53"/>
      <c r="V42" s="53"/>
      <c r="W42" s="53"/>
      <c r="X42" s="40"/>
    </row>
    <row r="43" spans="1:24" ht="25.5" customHeight="1" x14ac:dyDescent="0.25">
      <c r="A43" s="54">
        <v>37</v>
      </c>
      <c r="B43" s="55" t="s">
        <v>181</v>
      </c>
      <c r="C43" s="56" t="s">
        <v>141</v>
      </c>
      <c r="D43" s="3">
        <v>12</v>
      </c>
      <c r="E43" s="3"/>
      <c r="F43" s="3"/>
      <c r="G43" s="3"/>
      <c r="H43" s="3">
        <v>0.33</v>
      </c>
      <c r="I43" s="53"/>
      <c r="J43" s="53"/>
      <c r="K43" s="53"/>
      <c r="L43" s="53"/>
      <c r="M43" s="53"/>
      <c r="N43" s="53"/>
      <c r="O43" s="53"/>
      <c r="P43" s="53"/>
      <c r="Q43" s="53"/>
      <c r="R43" s="53"/>
      <c r="S43" s="53"/>
      <c r="T43" s="53"/>
      <c r="U43" s="53"/>
      <c r="V43" s="53"/>
      <c r="W43" s="53"/>
      <c r="X43" s="40"/>
    </row>
    <row r="44" spans="1:24" ht="25.5" customHeight="1" x14ac:dyDescent="0.25">
      <c r="A44" s="54">
        <v>38</v>
      </c>
      <c r="B44" s="55" t="s">
        <v>182</v>
      </c>
      <c r="C44" s="56" t="s">
        <v>141</v>
      </c>
      <c r="D44" s="3">
        <v>48</v>
      </c>
      <c r="E44" s="3"/>
      <c r="F44" s="3"/>
      <c r="G44" s="3"/>
      <c r="H44" s="3">
        <v>0.01</v>
      </c>
      <c r="I44" s="53"/>
      <c r="J44" s="53"/>
      <c r="K44" s="53"/>
      <c r="L44" s="53"/>
      <c r="M44" s="53"/>
      <c r="N44" s="53"/>
      <c r="O44" s="53"/>
      <c r="P44" s="53"/>
      <c r="Q44" s="53"/>
      <c r="R44" s="53"/>
      <c r="S44" s="53"/>
      <c r="T44" s="53"/>
      <c r="U44" s="53"/>
      <c r="V44" s="53"/>
      <c r="W44" s="53"/>
      <c r="X44" s="40"/>
    </row>
    <row r="45" spans="1:24" ht="25.5" customHeight="1" x14ac:dyDescent="0.25">
      <c r="A45" s="54">
        <v>39</v>
      </c>
      <c r="B45" s="55" t="s">
        <v>183</v>
      </c>
      <c r="C45" s="56" t="s">
        <v>141</v>
      </c>
      <c r="D45" s="3">
        <v>48</v>
      </c>
      <c r="E45" s="3"/>
      <c r="F45" s="3"/>
      <c r="G45" s="3"/>
      <c r="H45" s="3">
        <v>0.01</v>
      </c>
      <c r="I45" s="53"/>
      <c r="J45" s="53"/>
      <c r="K45" s="53"/>
      <c r="L45" s="53"/>
      <c r="M45" s="53"/>
      <c r="N45" s="53"/>
      <c r="O45" s="53"/>
      <c r="P45" s="53"/>
      <c r="Q45" s="53"/>
      <c r="R45" s="53"/>
      <c r="S45" s="53"/>
      <c r="T45" s="53"/>
      <c r="U45" s="53"/>
      <c r="V45" s="53"/>
      <c r="W45" s="53"/>
      <c r="X45" s="40"/>
    </row>
    <row r="46" spans="1:24" ht="25.5" customHeight="1" x14ac:dyDescent="0.25">
      <c r="A46" s="54">
        <v>40</v>
      </c>
      <c r="B46" s="55" t="s">
        <v>184</v>
      </c>
      <c r="C46" s="56" t="s">
        <v>141</v>
      </c>
      <c r="D46" s="3">
        <v>48</v>
      </c>
      <c r="E46" s="3"/>
      <c r="F46" s="3"/>
      <c r="G46" s="3"/>
      <c r="H46" s="3">
        <v>0.01</v>
      </c>
      <c r="I46" s="53"/>
      <c r="J46" s="53"/>
      <c r="K46" s="53"/>
      <c r="L46" s="53"/>
      <c r="M46" s="53"/>
      <c r="N46" s="53"/>
      <c r="O46" s="53"/>
      <c r="P46" s="53"/>
      <c r="Q46" s="53"/>
      <c r="R46" s="53"/>
      <c r="S46" s="53"/>
      <c r="T46" s="53"/>
      <c r="U46" s="53"/>
      <c r="V46" s="53"/>
      <c r="W46" s="53"/>
      <c r="X46" s="40"/>
    </row>
    <row r="47" spans="1:24" s="61" customFormat="1" ht="25.5" customHeight="1" x14ac:dyDescent="0.25">
      <c r="A47" s="57"/>
      <c r="B47" s="58" t="s">
        <v>185</v>
      </c>
      <c r="C47" s="59"/>
      <c r="D47" s="59"/>
      <c r="E47" s="59"/>
      <c r="F47" s="59"/>
      <c r="G47" s="59"/>
      <c r="H47" s="59"/>
      <c r="I47" s="60"/>
      <c r="J47" s="60"/>
      <c r="K47" s="60"/>
      <c r="L47" s="60"/>
      <c r="M47" s="60"/>
      <c r="N47" s="60"/>
      <c r="O47" s="60"/>
      <c r="P47" s="60"/>
      <c r="Q47" s="60"/>
      <c r="R47" s="60"/>
      <c r="S47" s="60"/>
      <c r="T47" s="60"/>
      <c r="U47" s="60"/>
      <c r="V47" s="60"/>
      <c r="W47" s="60"/>
      <c r="X47" s="43"/>
    </row>
    <row r="48" spans="1:24" ht="16.5" x14ac:dyDescent="0.25">
      <c r="A48" s="62"/>
      <c r="B48" s="63" t="s">
        <v>186</v>
      </c>
      <c r="C48" s="63"/>
      <c r="D48" s="63"/>
      <c r="E48" s="63"/>
      <c r="F48" s="63"/>
      <c r="G48" s="63"/>
      <c r="H48" s="63"/>
      <c r="I48" s="53"/>
      <c r="J48" s="53"/>
      <c r="K48" s="53"/>
      <c r="L48" s="53"/>
      <c r="M48" s="53"/>
      <c r="N48" s="53"/>
      <c r="O48" s="53"/>
      <c r="P48" s="53"/>
      <c r="Q48" s="53"/>
      <c r="R48" s="53"/>
      <c r="S48" s="53"/>
      <c r="T48" s="53"/>
      <c r="U48" s="53"/>
      <c r="V48" s="53"/>
      <c r="W48" s="53"/>
      <c r="X48" s="40"/>
    </row>
    <row r="49" spans="1:24" ht="16.5" x14ac:dyDescent="0.25">
      <c r="A49" s="64" t="s">
        <v>187</v>
      </c>
      <c r="B49" s="64"/>
      <c r="C49" s="64"/>
      <c r="D49" s="64"/>
      <c r="E49" s="64"/>
      <c r="F49" s="64"/>
      <c r="G49" s="64"/>
      <c r="H49" s="64"/>
      <c r="I49" s="65"/>
      <c r="J49" s="53"/>
      <c r="K49" s="53"/>
      <c r="L49" s="53"/>
      <c r="M49" s="53"/>
      <c r="N49" s="53"/>
      <c r="O49" s="53"/>
      <c r="P49" s="53"/>
      <c r="Q49" s="53"/>
      <c r="R49" s="53"/>
      <c r="S49" s="53"/>
      <c r="T49" s="53"/>
      <c r="U49" s="53"/>
      <c r="V49" s="53"/>
      <c r="W49" s="53"/>
      <c r="X49" s="40"/>
    </row>
    <row r="50" spans="1:24" ht="16.5" x14ac:dyDescent="0.25">
      <c r="A50" s="64"/>
      <c r="B50" s="64"/>
      <c r="C50" s="64"/>
      <c r="D50" s="64"/>
      <c r="E50" s="64"/>
      <c r="F50" s="64"/>
      <c r="G50" s="64"/>
      <c r="H50" s="64"/>
      <c r="I50" s="65"/>
      <c r="J50" s="53"/>
      <c r="K50" s="53"/>
      <c r="L50" s="53"/>
      <c r="M50" s="53"/>
      <c r="N50" s="53"/>
      <c r="O50" s="53"/>
      <c r="P50" s="53"/>
      <c r="Q50" s="53"/>
      <c r="R50" s="53"/>
      <c r="S50" s="53"/>
      <c r="T50" s="53"/>
      <c r="U50" s="53"/>
      <c r="V50" s="53"/>
      <c r="W50" s="53"/>
      <c r="X50" s="40"/>
    </row>
    <row r="51" spans="1:24" ht="16.5" x14ac:dyDescent="0.25">
      <c r="A51" s="64"/>
      <c r="B51" s="64"/>
      <c r="C51" s="64"/>
      <c r="D51" s="64"/>
      <c r="E51" s="325" t="s">
        <v>188</v>
      </c>
      <c r="F51" s="325"/>
      <c r="G51" s="325"/>
      <c r="H51" s="325"/>
      <c r="I51" s="65"/>
      <c r="J51" s="53"/>
      <c r="K51" s="53"/>
      <c r="L51" s="53"/>
      <c r="M51" s="53"/>
      <c r="N51" s="53"/>
      <c r="O51" s="53"/>
      <c r="P51" s="53"/>
      <c r="Q51" s="53"/>
      <c r="R51" s="53"/>
      <c r="S51" s="53"/>
      <c r="T51" s="53"/>
      <c r="U51" s="53"/>
      <c r="V51" s="53"/>
      <c r="W51" s="53"/>
      <c r="X51" s="40"/>
    </row>
    <row r="52" spans="1:24" ht="63" x14ac:dyDescent="0.25">
      <c r="A52" s="326"/>
      <c r="B52" s="327"/>
      <c r="C52" s="327"/>
      <c r="D52" s="327"/>
      <c r="E52" s="1" t="s">
        <v>189</v>
      </c>
      <c r="F52" s="1" t="s">
        <v>190</v>
      </c>
      <c r="G52" s="1" t="s">
        <v>12</v>
      </c>
      <c r="H52" s="1" t="s">
        <v>139</v>
      </c>
      <c r="I52" s="53"/>
      <c r="J52" s="53"/>
      <c r="K52" s="53"/>
      <c r="L52" s="53"/>
      <c r="M52" s="53"/>
      <c r="N52" s="53"/>
      <c r="O52" s="53"/>
      <c r="P52" s="53"/>
      <c r="Q52" s="53"/>
      <c r="R52" s="53"/>
      <c r="S52" s="53"/>
      <c r="T52" s="53"/>
      <c r="U52" s="53"/>
      <c r="V52" s="53"/>
      <c r="W52" s="53"/>
      <c r="X52" s="40"/>
    </row>
    <row r="53" spans="1:24" ht="21.75" customHeight="1" x14ac:dyDescent="0.25">
      <c r="A53" s="326"/>
      <c r="B53" s="327"/>
      <c r="C53" s="327"/>
      <c r="D53" s="327"/>
      <c r="E53" s="51">
        <v>0.6</v>
      </c>
      <c r="F53" s="51">
        <v>0.65</v>
      </c>
      <c r="G53" s="51">
        <v>0.65</v>
      </c>
      <c r="H53" s="51">
        <v>0.55000000000000004</v>
      </c>
      <c r="I53" s="53"/>
      <c r="J53" s="53"/>
      <c r="K53" s="53"/>
      <c r="L53" s="53"/>
      <c r="M53" s="53"/>
      <c r="N53" s="53"/>
      <c r="O53" s="53"/>
      <c r="P53" s="53"/>
      <c r="Q53" s="53"/>
      <c r="R53" s="53"/>
      <c r="S53" s="53"/>
      <c r="T53" s="53"/>
      <c r="U53" s="53"/>
      <c r="V53" s="53"/>
      <c r="W53" s="53"/>
      <c r="X53" s="40"/>
    </row>
    <row r="54" spans="1:24" ht="21.75" customHeight="1" x14ac:dyDescent="0.25">
      <c r="A54" s="327"/>
      <c r="B54" s="327"/>
      <c r="C54" s="327"/>
      <c r="D54" s="327"/>
      <c r="E54" s="3">
        <v>0.75</v>
      </c>
      <c r="F54" s="3">
        <v>0.85</v>
      </c>
      <c r="G54" s="3">
        <v>0.85</v>
      </c>
      <c r="H54" s="3">
        <v>0.8</v>
      </c>
      <c r="I54" s="53"/>
      <c r="J54" s="53"/>
      <c r="K54" s="53"/>
      <c r="L54" s="53"/>
      <c r="M54" s="53"/>
      <c r="N54" s="53"/>
      <c r="O54" s="53"/>
      <c r="P54" s="53"/>
      <c r="Q54" s="53"/>
      <c r="R54" s="53"/>
      <c r="S54" s="53"/>
      <c r="T54" s="53"/>
      <c r="U54" s="53"/>
      <c r="V54" s="53"/>
      <c r="W54" s="53"/>
      <c r="X54" s="40"/>
    </row>
    <row r="55" spans="1:24" ht="21.75" customHeight="1" x14ac:dyDescent="0.25">
      <c r="A55" s="327"/>
      <c r="B55" s="327"/>
      <c r="C55" s="327"/>
      <c r="D55" s="327"/>
      <c r="E55" s="3">
        <v>1</v>
      </c>
      <c r="F55" s="3">
        <v>1</v>
      </c>
      <c r="G55" s="3">
        <v>1</v>
      </c>
      <c r="H55" s="3">
        <v>1</v>
      </c>
      <c r="I55" s="53"/>
      <c r="J55" s="53"/>
      <c r="K55" s="53"/>
      <c r="L55" s="53"/>
      <c r="M55" s="53"/>
      <c r="N55" s="53"/>
      <c r="O55" s="53"/>
      <c r="P55" s="53"/>
      <c r="Q55" s="53"/>
      <c r="R55" s="53"/>
      <c r="S55" s="53"/>
      <c r="T55" s="53"/>
      <c r="U55" s="53"/>
      <c r="V55" s="53"/>
      <c r="W55" s="53"/>
      <c r="X55" s="40"/>
    </row>
    <row r="56" spans="1:24" ht="21.75" customHeight="1" x14ac:dyDescent="0.25">
      <c r="A56" s="327"/>
      <c r="B56" s="327"/>
      <c r="C56" s="327"/>
      <c r="D56" s="327"/>
      <c r="E56" s="3">
        <v>1.3</v>
      </c>
      <c r="F56" s="3">
        <v>1.3</v>
      </c>
      <c r="G56" s="3">
        <v>1.25</v>
      </c>
      <c r="H56" s="3">
        <v>1.35</v>
      </c>
      <c r="I56" s="53"/>
      <c r="J56" s="53"/>
      <c r="K56" s="53"/>
      <c r="L56" s="53"/>
      <c r="M56" s="53"/>
      <c r="N56" s="53"/>
      <c r="O56" s="53"/>
      <c r="P56" s="53"/>
      <c r="Q56" s="53"/>
      <c r="R56" s="53"/>
      <c r="S56" s="53"/>
      <c r="T56" s="53"/>
      <c r="U56" s="53"/>
      <c r="V56" s="53"/>
      <c r="W56" s="53"/>
      <c r="X56" s="40"/>
    </row>
    <row r="57" spans="1:24" ht="21.75" customHeight="1" x14ac:dyDescent="0.25">
      <c r="A57" s="327"/>
      <c r="B57" s="327"/>
      <c r="C57" s="327"/>
      <c r="D57" s="327"/>
      <c r="E57" s="4">
        <v>1.65</v>
      </c>
      <c r="F57" s="4">
        <v>1.65</v>
      </c>
      <c r="G57" s="4">
        <v>1.65</v>
      </c>
      <c r="H57" s="4">
        <v>1.8</v>
      </c>
      <c r="I57" s="53"/>
      <c r="J57" s="53"/>
      <c r="K57" s="53"/>
      <c r="L57" s="53"/>
      <c r="M57" s="53"/>
      <c r="N57" s="53"/>
      <c r="O57" s="53"/>
      <c r="P57" s="53"/>
      <c r="Q57" s="53"/>
      <c r="R57" s="53"/>
      <c r="S57" s="53"/>
      <c r="T57" s="53"/>
      <c r="U57" s="53"/>
      <c r="V57" s="53"/>
      <c r="W57" s="53"/>
      <c r="X57" s="40"/>
    </row>
    <row r="58" spans="1:24" ht="19.5" customHeight="1" x14ac:dyDescent="0.25">
      <c r="A58" s="64" t="s">
        <v>191</v>
      </c>
      <c r="B58" s="67"/>
      <c r="C58" s="67"/>
      <c r="D58" s="67"/>
      <c r="E58" s="67"/>
      <c r="F58" s="67"/>
      <c r="G58" s="67"/>
      <c r="H58" s="67"/>
      <c r="I58" s="68"/>
      <c r="J58" s="53"/>
      <c r="K58" s="53"/>
      <c r="L58" s="53"/>
      <c r="M58" s="53"/>
      <c r="N58" s="53"/>
      <c r="O58" s="53"/>
      <c r="P58" s="53"/>
      <c r="Q58" s="53"/>
      <c r="R58" s="53"/>
      <c r="S58" s="53"/>
      <c r="T58" s="53"/>
      <c r="U58" s="53"/>
      <c r="V58" s="53"/>
      <c r="W58" s="53"/>
      <c r="X58" s="40"/>
    </row>
    <row r="59" spans="1:24" ht="19.5" customHeight="1" x14ac:dyDescent="0.25">
      <c r="A59" s="64" t="s">
        <v>192</v>
      </c>
      <c r="B59" s="64"/>
      <c r="C59" s="64"/>
      <c r="D59" s="64"/>
      <c r="E59" s="64"/>
      <c r="F59" s="64"/>
      <c r="G59" s="64"/>
      <c r="H59" s="64"/>
      <c r="I59" s="68"/>
      <c r="J59" s="53"/>
      <c r="K59" s="53"/>
      <c r="L59" s="53"/>
      <c r="M59" s="53"/>
      <c r="N59" s="53"/>
      <c r="O59" s="53"/>
      <c r="P59" s="53"/>
      <c r="Q59" s="53"/>
      <c r="R59" s="53"/>
      <c r="S59" s="53"/>
      <c r="T59" s="53"/>
      <c r="U59" s="53"/>
      <c r="V59" s="53"/>
      <c r="W59" s="53"/>
      <c r="X59" s="40"/>
    </row>
    <row r="60" spans="1:24" ht="19.5" customHeight="1" x14ac:dyDescent="0.25">
      <c r="A60" s="64" t="s">
        <v>193</v>
      </c>
      <c r="B60" s="64"/>
      <c r="C60" s="64"/>
      <c r="D60" s="64"/>
      <c r="E60" s="64"/>
      <c r="F60" s="64"/>
      <c r="G60" s="64"/>
      <c r="H60" s="64"/>
      <c r="I60" s="68"/>
      <c r="J60" s="53"/>
      <c r="K60" s="53"/>
      <c r="L60" s="53"/>
      <c r="M60" s="53"/>
      <c r="N60" s="53"/>
      <c r="O60" s="53"/>
      <c r="P60" s="53"/>
      <c r="Q60" s="53"/>
      <c r="R60" s="53"/>
      <c r="S60" s="53"/>
      <c r="T60" s="53"/>
      <c r="U60" s="53"/>
      <c r="V60" s="53"/>
      <c r="W60" s="53"/>
      <c r="X60" s="40"/>
    </row>
    <row r="61" spans="1:24" ht="22.5" customHeight="1" x14ac:dyDescent="0.25">
      <c r="A61" s="69" t="s">
        <v>194</v>
      </c>
      <c r="B61" s="68"/>
      <c r="C61" s="68"/>
      <c r="D61" s="68"/>
      <c r="E61" s="68"/>
      <c r="F61" s="68"/>
      <c r="G61" s="68"/>
      <c r="H61" s="68"/>
      <c r="I61" s="68"/>
      <c r="J61" s="53"/>
      <c r="K61" s="53"/>
      <c r="L61" s="53"/>
      <c r="M61" s="53"/>
      <c r="N61" s="53"/>
      <c r="O61" s="53"/>
      <c r="P61" s="53"/>
      <c r="Q61" s="53"/>
      <c r="R61" s="53"/>
      <c r="S61" s="53"/>
      <c r="T61" s="53"/>
      <c r="U61" s="53"/>
      <c r="V61" s="53"/>
      <c r="W61" s="53"/>
      <c r="X61" s="40"/>
    </row>
    <row r="62" spans="1:24" ht="18.75" customHeight="1" x14ac:dyDescent="0.25">
      <c r="A62" s="70"/>
      <c r="B62" s="70" t="s">
        <v>195</v>
      </c>
      <c r="C62" s="71"/>
      <c r="D62" s="71"/>
      <c r="E62" s="71"/>
      <c r="F62" s="71"/>
      <c r="G62" s="71"/>
      <c r="H62" s="45"/>
      <c r="I62" s="53"/>
      <c r="J62" s="53"/>
      <c r="K62" s="53"/>
      <c r="L62" s="53"/>
      <c r="M62" s="53"/>
      <c r="N62" s="53"/>
      <c r="O62" s="53"/>
      <c r="P62" s="53"/>
      <c r="Q62" s="53"/>
      <c r="R62" s="53"/>
      <c r="S62" s="53"/>
      <c r="T62" s="53"/>
      <c r="U62" s="53"/>
      <c r="V62" s="53"/>
      <c r="W62" s="53"/>
      <c r="X62" s="40"/>
    </row>
    <row r="63" spans="1:24" ht="16.5" x14ac:dyDescent="0.25">
      <c r="A63" s="328" t="s">
        <v>7</v>
      </c>
      <c r="B63" s="330" t="s">
        <v>135</v>
      </c>
      <c r="C63" s="330" t="s">
        <v>3</v>
      </c>
      <c r="D63" s="330" t="s">
        <v>136</v>
      </c>
      <c r="E63" s="331" t="s">
        <v>5</v>
      </c>
      <c r="F63" s="331"/>
      <c r="G63" s="331"/>
      <c r="H63" s="73" t="s">
        <v>6</v>
      </c>
      <c r="I63" s="53"/>
      <c r="J63" s="53"/>
      <c r="K63" s="53"/>
      <c r="L63" s="53"/>
      <c r="M63" s="53"/>
      <c r="N63" s="53"/>
      <c r="O63" s="53"/>
      <c r="P63" s="53"/>
      <c r="Q63" s="53"/>
      <c r="R63" s="53"/>
      <c r="S63" s="53"/>
      <c r="T63" s="53"/>
      <c r="U63" s="53"/>
      <c r="V63" s="53"/>
      <c r="W63" s="53"/>
      <c r="X63" s="40"/>
    </row>
    <row r="64" spans="1:24" ht="78" customHeight="1" x14ac:dyDescent="0.25">
      <c r="A64" s="329"/>
      <c r="B64" s="323"/>
      <c r="C64" s="323"/>
      <c r="D64" s="323"/>
      <c r="E64" s="72"/>
      <c r="F64" s="72"/>
      <c r="G64" s="72" t="s">
        <v>196</v>
      </c>
      <c r="H64" s="72"/>
      <c r="I64" s="53"/>
      <c r="J64" s="53"/>
      <c r="K64" s="53"/>
      <c r="L64" s="53"/>
      <c r="M64" s="53"/>
      <c r="N64" s="53"/>
      <c r="O64" s="53"/>
      <c r="P64" s="53"/>
      <c r="Q64" s="53"/>
      <c r="R64" s="53"/>
      <c r="S64" s="53"/>
      <c r="T64" s="53"/>
      <c r="U64" s="53"/>
      <c r="V64" s="53"/>
      <c r="W64" s="53"/>
      <c r="X64" s="40"/>
    </row>
    <row r="65" spans="1:24" ht="25.5" customHeight="1" x14ac:dyDescent="0.25">
      <c r="A65" s="48">
        <v>1</v>
      </c>
      <c r="B65" s="49" t="s">
        <v>140</v>
      </c>
      <c r="C65" s="50" t="s">
        <v>141</v>
      </c>
      <c r="D65" s="51">
        <v>18</v>
      </c>
      <c r="E65" s="51"/>
      <c r="F65" s="51"/>
      <c r="G65" s="51">
        <v>0.43</v>
      </c>
      <c r="H65" s="52"/>
      <c r="I65" s="53"/>
      <c r="J65" s="53"/>
      <c r="K65" s="53"/>
      <c r="L65" s="53"/>
      <c r="M65" s="53"/>
      <c r="N65" s="53"/>
      <c r="O65" s="53"/>
      <c r="P65" s="53"/>
      <c r="Q65" s="53"/>
      <c r="R65" s="53"/>
      <c r="S65" s="53"/>
      <c r="T65" s="53"/>
      <c r="U65" s="53"/>
      <c r="V65" s="53"/>
      <c r="W65" s="53"/>
      <c r="X65" s="40"/>
    </row>
    <row r="66" spans="1:24" ht="25.5" customHeight="1" x14ac:dyDescent="0.25">
      <c r="A66" s="54">
        <v>2</v>
      </c>
      <c r="B66" s="55" t="s">
        <v>143</v>
      </c>
      <c r="C66" s="56" t="s">
        <v>141</v>
      </c>
      <c r="D66" s="3">
        <v>18</v>
      </c>
      <c r="E66" s="3"/>
      <c r="F66" s="3"/>
      <c r="G66" s="3">
        <v>1.1499999999999999</v>
      </c>
      <c r="H66" s="16"/>
      <c r="I66" s="53"/>
      <c r="J66" s="53"/>
      <c r="K66" s="53"/>
      <c r="L66" s="53"/>
      <c r="M66" s="53"/>
      <c r="N66" s="53"/>
      <c r="O66" s="53"/>
      <c r="P66" s="53"/>
      <c r="Q66" s="53"/>
      <c r="R66" s="53"/>
      <c r="S66" s="53"/>
      <c r="T66" s="53"/>
      <c r="U66" s="53"/>
      <c r="V66" s="53"/>
      <c r="W66" s="53"/>
      <c r="X66" s="40"/>
    </row>
    <row r="67" spans="1:24" ht="25.5" customHeight="1" x14ac:dyDescent="0.25">
      <c r="A67" s="54">
        <v>3</v>
      </c>
      <c r="B67" s="55" t="s">
        <v>197</v>
      </c>
      <c r="C67" s="56" t="s">
        <v>141</v>
      </c>
      <c r="D67" s="3">
        <v>48</v>
      </c>
      <c r="E67" s="3"/>
      <c r="F67" s="3"/>
      <c r="G67" s="3">
        <v>0.43</v>
      </c>
      <c r="H67" s="16"/>
      <c r="I67" s="53"/>
      <c r="J67" s="53"/>
      <c r="K67" s="53"/>
      <c r="L67" s="53"/>
      <c r="M67" s="53"/>
      <c r="N67" s="53"/>
      <c r="O67" s="53"/>
      <c r="P67" s="53"/>
      <c r="Q67" s="53"/>
      <c r="R67" s="53"/>
      <c r="S67" s="53"/>
      <c r="T67" s="53"/>
      <c r="U67" s="53"/>
      <c r="V67" s="53"/>
      <c r="W67" s="53"/>
      <c r="X67" s="40"/>
    </row>
    <row r="68" spans="1:24" ht="25.5" customHeight="1" x14ac:dyDescent="0.25">
      <c r="A68" s="54">
        <v>4</v>
      </c>
      <c r="B68" s="55" t="s">
        <v>162</v>
      </c>
      <c r="C68" s="56" t="s">
        <v>145</v>
      </c>
      <c r="D68" s="3">
        <v>9</v>
      </c>
      <c r="E68" s="3"/>
      <c r="F68" s="3"/>
      <c r="G68" s="3">
        <v>1.1499999999999999</v>
      </c>
      <c r="H68" s="16"/>
      <c r="I68" s="53"/>
      <c r="J68" s="53"/>
      <c r="K68" s="53"/>
      <c r="L68" s="53"/>
      <c r="M68" s="53"/>
      <c r="N68" s="53"/>
      <c r="O68" s="53"/>
      <c r="P68" s="53"/>
      <c r="Q68" s="53"/>
      <c r="R68" s="53"/>
      <c r="S68" s="53"/>
      <c r="T68" s="53"/>
      <c r="U68" s="53"/>
      <c r="V68" s="53"/>
      <c r="W68" s="53"/>
      <c r="X68" s="40"/>
    </row>
    <row r="69" spans="1:24" ht="25.5" customHeight="1" x14ac:dyDescent="0.25">
      <c r="A69" s="54">
        <v>5</v>
      </c>
      <c r="B69" s="55" t="s">
        <v>163</v>
      </c>
      <c r="C69" s="56" t="s">
        <v>198</v>
      </c>
      <c r="D69" s="3">
        <v>60</v>
      </c>
      <c r="E69" s="3"/>
      <c r="F69" s="3"/>
      <c r="G69" s="3">
        <v>7.0000000000000007E-2</v>
      </c>
      <c r="H69" s="16"/>
      <c r="I69" s="53"/>
      <c r="J69" s="53"/>
      <c r="K69" s="53"/>
      <c r="L69" s="53"/>
      <c r="M69" s="53"/>
      <c r="N69" s="53"/>
      <c r="O69" s="53"/>
      <c r="P69" s="53"/>
      <c r="Q69" s="53"/>
      <c r="R69" s="53"/>
      <c r="S69" s="53"/>
      <c r="T69" s="53"/>
      <c r="U69" s="53"/>
      <c r="V69" s="53"/>
      <c r="W69" s="53"/>
      <c r="X69" s="40"/>
    </row>
    <row r="70" spans="1:24" ht="25.5" customHeight="1" x14ac:dyDescent="0.25">
      <c r="A70" s="54">
        <v>6</v>
      </c>
      <c r="B70" s="55" t="s">
        <v>165</v>
      </c>
      <c r="C70" s="56" t="s">
        <v>154</v>
      </c>
      <c r="D70" s="3">
        <v>48</v>
      </c>
      <c r="E70" s="3"/>
      <c r="F70" s="3"/>
      <c r="G70" s="3">
        <v>1.1499999999999999</v>
      </c>
      <c r="H70" s="16"/>
      <c r="I70" s="53"/>
      <c r="J70" s="53"/>
      <c r="K70" s="53"/>
      <c r="L70" s="53"/>
      <c r="M70" s="53"/>
      <c r="N70" s="53"/>
      <c r="O70" s="53"/>
      <c r="P70" s="53"/>
      <c r="Q70" s="53"/>
      <c r="R70" s="53"/>
      <c r="S70" s="53"/>
      <c r="T70" s="53"/>
      <c r="U70" s="53"/>
      <c r="V70" s="53"/>
      <c r="W70" s="53"/>
      <c r="X70" s="40"/>
    </row>
    <row r="71" spans="1:24" ht="25.5" customHeight="1" x14ac:dyDescent="0.25">
      <c r="A71" s="54">
        <v>7</v>
      </c>
      <c r="B71" s="55" t="s">
        <v>180</v>
      </c>
      <c r="C71" s="56" t="s">
        <v>141</v>
      </c>
      <c r="D71" s="3">
        <v>12</v>
      </c>
      <c r="E71" s="3"/>
      <c r="F71" s="3"/>
      <c r="G71" s="3">
        <v>0.43</v>
      </c>
      <c r="H71" s="16"/>
      <c r="I71" s="53"/>
      <c r="J71" s="53"/>
      <c r="K71" s="53"/>
      <c r="L71" s="53"/>
      <c r="M71" s="53"/>
      <c r="N71" s="53"/>
      <c r="O71" s="53"/>
      <c r="P71" s="53"/>
      <c r="Q71" s="53"/>
      <c r="R71" s="53"/>
      <c r="S71" s="53"/>
      <c r="T71" s="53"/>
      <c r="U71" s="53"/>
      <c r="V71" s="53"/>
      <c r="W71" s="53"/>
      <c r="X71" s="40"/>
    </row>
    <row r="72" spans="1:24" ht="25.5" customHeight="1" x14ac:dyDescent="0.25">
      <c r="A72" s="54">
        <v>8</v>
      </c>
      <c r="B72" s="55" t="s">
        <v>199</v>
      </c>
      <c r="C72" s="56" t="s">
        <v>141</v>
      </c>
      <c r="D72" s="3">
        <v>72</v>
      </c>
      <c r="E72" s="3"/>
      <c r="F72" s="3"/>
      <c r="G72" s="3">
        <v>1E-3</v>
      </c>
      <c r="H72" s="16"/>
      <c r="I72" s="53"/>
      <c r="J72" s="53"/>
      <c r="K72" s="53"/>
      <c r="L72" s="53"/>
      <c r="M72" s="53"/>
      <c r="N72" s="53"/>
      <c r="O72" s="53"/>
      <c r="P72" s="53"/>
      <c r="Q72" s="53"/>
      <c r="R72" s="53"/>
      <c r="S72" s="53"/>
      <c r="T72" s="53"/>
      <c r="U72" s="53"/>
      <c r="V72" s="53"/>
      <c r="W72" s="53"/>
      <c r="X72" s="40"/>
    </row>
    <row r="73" spans="1:24" ht="25.5" customHeight="1" x14ac:dyDescent="0.25">
      <c r="A73" s="54">
        <v>9</v>
      </c>
      <c r="B73" s="55" t="s">
        <v>200</v>
      </c>
      <c r="C73" s="56" t="s">
        <v>201</v>
      </c>
      <c r="D73" s="3"/>
      <c r="E73" s="3"/>
      <c r="F73" s="3"/>
      <c r="G73" s="3">
        <v>0.36</v>
      </c>
      <c r="H73" s="16"/>
      <c r="I73" s="53"/>
      <c r="J73" s="53"/>
      <c r="K73" s="53"/>
      <c r="L73" s="53"/>
      <c r="M73" s="53"/>
      <c r="N73" s="53"/>
      <c r="O73" s="53"/>
      <c r="P73" s="53"/>
      <c r="Q73" s="53"/>
      <c r="R73" s="53"/>
      <c r="S73" s="53"/>
      <c r="T73" s="53"/>
      <c r="U73" s="53"/>
      <c r="V73" s="53"/>
      <c r="W73" s="53"/>
      <c r="X73" s="40"/>
    </row>
    <row r="74" spans="1:24" ht="25.5" customHeight="1" x14ac:dyDescent="0.25">
      <c r="A74" s="54">
        <v>10</v>
      </c>
      <c r="B74" s="55" t="s">
        <v>170</v>
      </c>
      <c r="C74" s="56" t="s">
        <v>141</v>
      </c>
      <c r="D74" s="3">
        <v>12</v>
      </c>
      <c r="E74" s="3"/>
      <c r="F74" s="3"/>
      <c r="G74" s="3">
        <v>1.26</v>
      </c>
      <c r="H74" s="16"/>
      <c r="I74" s="53"/>
      <c r="J74" s="53"/>
      <c r="K74" s="53"/>
      <c r="L74" s="53"/>
      <c r="M74" s="53"/>
      <c r="N74" s="53"/>
      <c r="O74" s="53"/>
      <c r="P74" s="53"/>
      <c r="Q74" s="53"/>
      <c r="R74" s="53"/>
      <c r="S74" s="53"/>
      <c r="T74" s="53"/>
      <c r="U74" s="53"/>
      <c r="V74" s="53"/>
      <c r="W74" s="53"/>
      <c r="X74" s="40"/>
    </row>
    <row r="75" spans="1:24" ht="25.5" customHeight="1" x14ac:dyDescent="0.25">
      <c r="A75" s="74">
        <v>11</v>
      </c>
      <c r="B75" s="75" t="s">
        <v>202</v>
      </c>
      <c r="C75" s="76" t="s">
        <v>145</v>
      </c>
      <c r="D75" s="5">
        <v>36</v>
      </c>
      <c r="E75" s="5"/>
      <c r="F75" s="5"/>
      <c r="G75" s="5">
        <v>0.43</v>
      </c>
      <c r="H75" s="77"/>
      <c r="I75" s="53"/>
      <c r="J75" s="53"/>
      <c r="K75" s="53"/>
      <c r="L75" s="53"/>
      <c r="M75" s="53"/>
      <c r="N75" s="53"/>
      <c r="O75" s="53"/>
      <c r="P75" s="53"/>
      <c r="Q75" s="53"/>
      <c r="R75" s="53"/>
      <c r="S75" s="53"/>
      <c r="T75" s="53"/>
      <c r="U75" s="53"/>
      <c r="V75" s="53"/>
      <c r="W75" s="53"/>
      <c r="X75" s="40"/>
    </row>
    <row r="76" spans="1:24" ht="25.5" customHeight="1" x14ac:dyDescent="0.25">
      <c r="A76" s="78"/>
      <c r="B76" s="58" t="s">
        <v>203</v>
      </c>
      <c r="C76" s="78"/>
      <c r="D76" s="78"/>
      <c r="E76" s="79"/>
      <c r="F76" s="79"/>
      <c r="G76" s="79"/>
      <c r="H76" s="80"/>
      <c r="I76" s="53"/>
      <c r="J76" s="53"/>
      <c r="K76" s="53"/>
      <c r="L76" s="53"/>
      <c r="M76" s="53"/>
      <c r="N76" s="53"/>
      <c r="O76" s="53"/>
      <c r="P76" s="53"/>
      <c r="Q76" s="53"/>
      <c r="R76" s="53"/>
      <c r="S76" s="53"/>
      <c r="T76" s="53"/>
      <c r="U76" s="53"/>
      <c r="V76" s="53"/>
      <c r="W76" s="53"/>
      <c r="X76" s="40"/>
    </row>
    <row r="77" spans="1:24" ht="25.5" customHeight="1" x14ac:dyDescent="0.25">
      <c r="A77" s="69" t="s">
        <v>204</v>
      </c>
      <c r="B77" s="68"/>
      <c r="C77" s="68"/>
      <c r="D77" s="68"/>
      <c r="E77" s="68"/>
      <c r="F77" s="68"/>
      <c r="G77" s="68"/>
      <c r="H77" s="68"/>
      <c r="I77" s="53"/>
      <c r="J77" s="53"/>
      <c r="K77" s="53"/>
      <c r="L77" s="53"/>
      <c r="M77" s="53"/>
      <c r="N77" s="53"/>
      <c r="O77" s="53"/>
      <c r="P77" s="53"/>
      <c r="Q77" s="53"/>
      <c r="R77" s="53"/>
      <c r="S77" s="53"/>
      <c r="T77" s="53"/>
      <c r="U77" s="53"/>
      <c r="V77" s="53"/>
      <c r="W77" s="53"/>
      <c r="X77" s="40"/>
    </row>
    <row r="78" spans="1:24" ht="25.5" customHeight="1" x14ac:dyDescent="0.25">
      <c r="A78" s="70"/>
      <c r="B78" s="70" t="s">
        <v>205</v>
      </c>
      <c r="C78" s="71"/>
      <c r="D78" s="71"/>
      <c r="E78" s="71"/>
      <c r="F78" s="71"/>
      <c r="G78" s="71"/>
      <c r="H78" s="71"/>
      <c r="I78" s="53"/>
      <c r="J78" s="53"/>
      <c r="K78" s="53"/>
      <c r="L78" s="53"/>
      <c r="M78" s="53"/>
      <c r="N78" s="53"/>
      <c r="O78" s="53"/>
      <c r="P78" s="53"/>
      <c r="Q78" s="53"/>
      <c r="R78" s="53"/>
      <c r="S78" s="53"/>
      <c r="T78" s="53"/>
      <c r="U78" s="53"/>
      <c r="V78" s="53"/>
      <c r="W78" s="53"/>
      <c r="X78" s="40"/>
    </row>
    <row r="79" spans="1:24" ht="16.5" x14ac:dyDescent="0.25">
      <c r="A79" s="334" t="s">
        <v>7</v>
      </c>
      <c r="B79" s="328" t="s">
        <v>135</v>
      </c>
      <c r="C79" s="330" t="s">
        <v>3</v>
      </c>
      <c r="D79" s="338" t="s">
        <v>206</v>
      </c>
      <c r="E79" s="331" t="s">
        <v>207</v>
      </c>
      <c r="F79" s="331"/>
      <c r="G79" s="331"/>
      <c r="H79" s="331"/>
      <c r="I79" s="331"/>
      <c r="J79" s="331"/>
      <c r="K79" s="53"/>
      <c r="L79" s="53"/>
      <c r="M79" s="53"/>
      <c r="N79" s="53"/>
      <c r="O79" s="53"/>
      <c r="P79" s="53"/>
      <c r="Q79" s="53"/>
      <c r="R79" s="53"/>
      <c r="S79" s="53"/>
      <c r="T79" s="53"/>
      <c r="U79" s="53"/>
      <c r="V79" s="53"/>
      <c r="W79" s="53"/>
      <c r="X79" s="40"/>
    </row>
    <row r="80" spans="1:24" ht="32.25" customHeight="1" x14ac:dyDescent="0.25">
      <c r="A80" s="335"/>
      <c r="B80" s="336"/>
      <c r="C80" s="337"/>
      <c r="D80" s="337"/>
      <c r="E80" s="59" t="s">
        <v>208</v>
      </c>
      <c r="F80" s="59" t="s">
        <v>209</v>
      </c>
      <c r="G80" s="59" t="s">
        <v>210</v>
      </c>
      <c r="H80" s="59" t="s">
        <v>211</v>
      </c>
      <c r="I80" s="59" t="s">
        <v>211</v>
      </c>
      <c r="J80" s="59" t="s">
        <v>212</v>
      </c>
      <c r="K80" s="53"/>
      <c r="L80" s="53"/>
      <c r="M80" s="53"/>
      <c r="N80" s="53"/>
      <c r="O80" s="53"/>
      <c r="P80" s="53"/>
      <c r="Q80" s="53"/>
      <c r="R80" s="53"/>
      <c r="S80" s="53"/>
      <c r="T80" s="53"/>
      <c r="U80" s="53"/>
      <c r="V80" s="53"/>
      <c r="W80" s="53"/>
      <c r="X80" s="40"/>
    </row>
    <row r="81" spans="1:24" ht="16.5" x14ac:dyDescent="0.25">
      <c r="A81" s="81">
        <v>1</v>
      </c>
      <c r="B81" s="82" t="s">
        <v>213</v>
      </c>
      <c r="C81" s="50"/>
      <c r="D81" s="83"/>
      <c r="E81" s="50"/>
      <c r="F81" s="50"/>
      <c r="G81" s="50"/>
      <c r="H81" s="50"/>
      <c r="I81" s="83"/>
      <c r="J81" s="83"/>
      <c r="K81" s="53"/>
      <c r="L81" s="53"/>
      <c r="M81" s="53"/>
      <c r="N81" s="53"/>
      <c r="O81" s="53"/>
      <c r="P81" s="53"/>
      <c r="Q81" s="53"/>
      <c r="R81" s="53"/>
      <c r="S81" s="53"/>
      <c r="T81" s="53"/>
      <c r="U81" s="53"/>
      <c r="V81" s="53"/>
      <c r="W81" s="53"/>
      <c r="X81" s="40"/>
    </row>
    <row r="82" spans="1:24" s="61" customFormat="1" ht="27.75" customHeight="1" x14ac:dyDescent="0.25">
      <c r="A82" s="84">
        <v>1.1000000000000001</v>
      </c>
      <c r="B82" s="85" t="s">
        <v>189</v>
      </c>
      <c r="C82" s="86"/>
      <c r="D82" s="87"/>
      <c r="E82" s="87"/>
      <c r="F82" s="87"/>
      <c r="G82" s="87"/>
      <c r="H82" s="87"/>
      <c r="I82" s="88"/>
      <c r="J82" s="88"/>
      <c r="K82" s="60"/>
      <c r="L82" s="60"/>
      <c r="M82" s="60"/>
      <c r="N82" s="60"/>
      <c r="O82" s="60"/>
      <c r="P82" s="60"/>
      <c r="Q82" s="60"/>
      <c r="R82" s="60"/>
      <c r="S82" s="60"/>
      <c r="T82" s="60"/>
      <c r="U82" s="60"/>
      <c r="V82" s="60"/>
      <c r="W82" s="60"/>
      <c r="X82" s="43"/>
    </row>
    <row r="83" spans="1:24" ht="26.25" customHeight="1" x14ac:dyDescent="0.25">
      <c r="A83" s="54"/>
      <c r="B83" s="89" t="s">
        <v>214</v>
      </c>
      <c r="C83" s="56" t="s">
        <v>141</v>
      </c>
      <c r="D83" s="56">
        <v>1</v>
      </c>
      <c r="E83" s="90">
        <v>0.18</v>
      </c>
      <c r="F83" s="90">
        <v>0.23</v>
      </c>
      <c r="G83" s="90">
        <v>0.27</v>
      </c>
      <c r="H83" s="90">
        <v>0.34</v>
      </c>
      <c r="I83" s="16" t="e">
        <f>H83*#REF!</f>
        <v>#REF!</v>
      </c>
      <c r="J83" s="16" t="e">
        <f>#REF!*#REF!</f>
        <v>#REF!</v>
      </c>
      <c r="K83" s="53"/>
      <c r="L83" s="53"/>
      <c r="M83" s="53"/>
      <c r="N83" s="53"/>
      <c r="O83" s="53"/>
      <c r="P83" s="53"/>
      <c r="Q83" s="53"/>
      <c r="R83" s="53"/>
      <c r="S83" s="53"/>
      <c r="T83" s="53"/>
      <c r="U83" s="53"/>
      <c r="V83" s="53"/>
      <c r="W83" s="53"/>
      <c r="X83" s="40"/>
    </row>
    <row r="84" spans="1:24" s="61" customFormat="1" ht="22.5" customHeight="1" x14ac:dyDescent="0.25">
      <c r="A84" s="84">
        <v>2</v>
      </c>
      <c r="B84" s="85" t="s">
        <v>190</v>
      </c>
      <c r="C84" s="87" t="s">
        <v>141</v>
      </c>
      <c r="D84" s="87"/>
      <c r="E84" s="3"/>
      <c r="F84" s="3"/>
      <c r="G84" s="3"/>
      <c r="H84" s="3"/>
      <c r="I84" s="92" t="e">
        <f>H84*#REF!</f>
        <v>#REF!</v>
      </c>
      <c r="J84" s="92" t="e">
        <f>#REF!*#REF!</f>
        <v>#REF!</v>
      </c>
      <c r="K84" s="60"/>
      <c r="L84" s="60"/>
      <c r="M84" s="60"/>
      <c r="N84" s="60"/>
      <c r="O84" s="60"/>
      <c r="P84" s="60"/>
      <c r="Q84" s="60"/>
      <c r="R84" s="60"/>
      <c r="S84" s="60"/>
      <c r="T84" s="60"/>
      <c r="U84" s="60"/>
      <c r="V84" s="60"/>
      <c r="W84" s="60"/>
      <c r="X84" s="43"/>
    </row>
    <row r="85" spans="1:24" ht="27.75" customHeight="1" x14ac:dyDescent="0.25">
      <c r="A85" s="54"/>
      <c r="B85" s="89" t="s">
        <v>214</v>
      </c>
      <c r="C85" s="56" t="s">
        <v>141</v>
      </c>
      <c r="D85" s="56">
        <v>1</v>
      </c>
      <c r="E85" s="3">
        <v>0.18</v>
      </c>
      <c r="F85" s="3">
        <v>0.18</v>
      </c>
      <c r="G85" s="3">
        <v>0.22</v>
      </c>
      <c r="H85" s="3">
        <v>0.26</v>
      </c>
      <c r="I85" s="16" t="e">
        <f>H85*#REF!</f>
        <v>#REF!</v>
      </c>
      <c r="J85" s="16" t="e">
        <f>#REF!*#REF!</f>
        <v>#REF!</v>
      </c>
      <c r="K85" s="53"/>
      <c r="L85" s="53"/>
      <c r="M85" s="53"/>
      <c r="N85" s="53"/>
      <c r="O85" s="53"/>
      <c r="P85" s="53"/>
      <c r="Q85" s="53"/>
      <c r="R85" s="53"/>
      <c r="S85" s="53"/>
      <c r="T85" s="53"/>
      <c r="U85" s="53"/>
      <c r="V85" s="53"/>
      <c r="W85" s="53"/>
      <c r="X85" s="40"/>
    </row>
    <row r="86" spans="1:24" s="61" customFormat="1" ht="22.5" customHeight="1" x14ac:dyDescent="0.25">
      <c r="A86" s="84">
        <v>3</v>
      </c>
      <c r="B86" s="85" t="s">
        <v>215</v>
      </c>
      <c r="C86" s="87"/>
      <c r="D86" s="87"/>
      <c r="E86" s="3"/>
      <c r="F86" s="3"/>
      <c r="G86" s="3"/>
      <c r="H86" s="3"/>
      <c r="I86" s="92" t="e">
        <f>H86*#REF!</f>
        <v>#REF!</v>
      </c>
      <c r="J86" s="92" t="e">
        <f>#REF!*#REF!</f>
        <v>#REF!</v>
      </c>
      <c r="K86" s="60"/>
      <c r="L86" s="60"/>
      <c r="M86" s="60"/>
      <c r="N86" s="60"/>
      <c r="O86" s="60"/>
      <c r="P86" s="60"/>
      <c r="Q86" s="60"/>
      <c r="R86" s="60"/>
      <c r="S86" s="60"/>
      <c r="T86" s="60"/>
      <c r="U86" s="60"/>
      <c r="V86" s="60"/>
      <c r="W86" s="60"/>
      <c r="X86" s="43"/>
    </row>
    <row r="87" spans="1:24" ht="22.5" customHeight="1" x14ac:dyDescent="0.25">
      <c r="A87" s="54"/>
      <c r="B87" s="89" t="s">
        <v>214</v>
      </c>
      <c r="C87" s="56" t="s">
        <v>141</v>
      </c>
      <c r="D87" s="56">
        <v>1</v>
      </c>
      <c r="E87" s="3">
        <v>0.18</v>
      </c>
      <c r="F87" s="3">
        <v>0.23</v>
      </c>
      <c r="G87" s="3">
        <v>0.27</v>
      </c>
      <c r="H87" s="3">
        <v>0.34</v>
      </c>
      <c r="I87" s="16" t="e">
        <f>H87*#REF!</f>
        <v>#REF!</v>
      </c>
      <c r="J87" s="16" t="e">
        <f>#REF!*#REF!</f>
        <v>#REF!</v>
      </c>
      <c r="K87" s="53"/>
      <c r="L87" s="53"/>
      <c r="M87" s="53"/>
      <c r="N87" s="53"/>
      <c r="O87" s="53"/>
      <c r="P87" s="53"/>
      <c r="Q87" s="53"/>
      <c r="R87" s="53"/>
      <c r="S87" s="53"/>
      <c r="T87" s="53"/>
      <c r="U87" s="53"/>
      <c r="V87" s="53"/>
      <c r="W87" s="53"/>
      <c r="X87" s="40"/>
    </row>
    <row r="88" spans="1:24" s="61" customFormat="1" ht="27.75" customHeight="1" x14ac:dyDescent="0.25">
      <c r="A88" s="84">
        <v>4</v>
      </c>
      <c r="B88" s="85" t="s">
        <v>13</v>
      </c>
      <c r="C88" s="87"/>
      <c r="D88" s="87"/>
      <c r="E88" s="3"/>
      <c r="F88" s="3"/>
      <c r="G88" s="3"/>
      <c r="H88" s="3"/>
      <c r="I88" s="92" t="e">
        <f>SUM(I89:I90)</f>
        <v>#REF!</v>
      </c>
      <c r="J88" s="92" t="e">
        <f>SUM(J89:J90)</f>
        <v>#REF!</v>
      </c>
      <c r="K88" s="60"/>
      <c r="L88" s="60"/>
      <c r="M88" s="60"/>
      <c r="N88" s="60"/>
      <c r="O88" s="60"/>
      <c r="P88" s="60"/>
      <c r="Q88" s="60"/>
      <c r="R88" s="60"/>
      <c r="S88" s="60"/>
      <c r="T88" s="60"/>
      <c r="U88" s="60"/>
      <c r="V88" s="60"/>
      <c r="W88" s="60"/>
      <c r="X88" s="43"/>
    </row>
    <row r="89" spans="1:24" ht="26.25" customHeight="1" x14ac:dyDescent="0.25">
      <c r="A89" s="54"/>
      <c r="B89" s="89" t="s">
        <v>216</v>
      </c>
      <c r="C89" s="56" t="s">
        <v>145</v>
      </c>
      <c r="D89" s="56">
        <v>1</v>
      </c>
      <c r="E89" s="3">
        <v>0.33</v>
      </c>
      <c r="F89" s="3">
        <v>0.5</v>
      </c>
      <c r="G89" s="3">
        <v>0.6</v>
      </c>
      <c r="H89" s="3">
        <v>0.82</v>
      </c>
      <c r="I89" s="16" t="e">
        <f>H89*#REF!</f>
        <v>#REF!</v>
      </c>
      <c r="J89" s="16" t="e">
        <f>#REF!*#REF!</f>
        <v>#REF!</v>
      </c>
      <c r="K89" s="53"/>
      <c r="L89" s="53"/>
      <c r="M89" s="53"/>
      <c r="N89" s="53"/>
      <c r="O89" s="53"/>
      <c r="P89" s="53"/>
      <c r="Q89" s="53"/>
      <c r="R89" s="53"/>
      <c r="S89" s="53"/>
      <c r="T89" s="53"/>
      <c r="U89" s="53"/>
      <c r="V89" s="53"/>
      <c r="W89" s="53"/>
      <c r="X89" s="40"/>
    </row>
    <row r="90" spans="1:24" ht="26.25" customHeight="1" x14ac:dyDescent="0.25">
      <c r="A90" s="54"/>
      <c r="B90" s="89" t="s">
        <v>217</v>
      </c>
      <c r="C90" s="56" t="s">
        <v>141</v>
      </c>
      <c r="D90" s="56"/>
      <c r="E90" s="3">
        <v>0.33</v>
      </c>
      <c r="F90" s="3">
        <v>0.5</v>
      </c>
      <c r="G90" s="3">
        <v>0.6</v>
      </c>
      <c r="H90" s="3">
        <v>0.82</v>
      </c>
      <c r="I90" s="16" t="e">
        <f>H90*#REF!</f>
        <v>#REF!</v>
      </c>
      <c r="J90" s="16" t="e">
        <f>#REF!*#REF!</f>
        <v>#REF!</v>
      </c>
      <c r="K90" s="53"/>
      <c r="L90" s="53"/>
      <c r="M90" s="53"/>
      <c r="N90" s="53"/>
      <c r="O90" s="53"/>
      <c r="P90" s="53"/>
      <c r="Q90" s="53"/>
      <c r="R90" s="53"/>
      <c r="S90" s="53"/>
      <c r="T90" s="53"/>
      <c r="U90" s="53"/>
      <c r="V90" s="53"/>
      <c r="W90" s="53"/>
      <c r="X90" s="40"/>
    </row>
    <row r="91" spans="1:24" ht="26.25" customHeight="1" x14ac:dyDescent="0.25">
      <c r="A91" s="54"/>
      <c r="B91" s="89" t="s">
        <v>218</v>
      </c>
      <c r="C91" s="56" t="s">
        <v>141</v>
      </c>
      <c r="D91" s="56">
        <v>2</v>
      </c>
      <c r="E91" s="3">
        <v>7.0000000000000007E-2</v>
      </c>
      <c r="F91" s="3">
        <v>7.0000000000000007E-2</v>
      </c>
      <c r="G91" s="3">
        <v>7.0000000000000007E-2</v>
      </c>
      <c r="H91" s="3">
        <v>7.0000000000000007E-2</v>
      </c>
      <c r="I91" s="16" t="e">
        <f>H91*#REF!</f>
        <v>#REF!</v>
      </c>
      <c r="J91" s="16" t="e">
        <f>#REF!*#REF!</f>
        <v>#REF!</v>
      </c>
      <c r="K91" s="53"/>
      <c r="L91" s="53"/>
      <c r="M91" s="53"/>
      <c r="N91" s="53"/>
      <c r="O91" s="53"/>
      <c r="P91" s="53"/>
      <c r="Q91" s="53"/>
      <c r="R91" s="53"/>
      <c r="S91" s="53"/>
      <c r="T91" s="53"/>
      <c r="U91" s="53"/>
      <c r="V91" s="53"/>
      <c r="W91" s="53"/>
      <c r="X91" s="40"/>
    </row>
    <row r="92" spans="1:24" s="61" customFormat="1" ht="24.75" customHeight="1" x14ac:dyDescent="0.25">
      <c r="A92" s="84">
        <v>5</v>
      </c>
      <c r="B92" s="85" t="s">
        <v>196</v>
      </c>
      <c r="C92" s="87"/>
      <c r="D92" s="87"/>
      <c r="E92" s="3"/>
      <c r="F92" s="3"/>
      <c r="G92" s="3"/>
      <c r="H92" s="3"/>
      <c r="I92" s="92" t="e">
        <f>H92*#REF!</f>
        <v>#REF!</v>
      </c>
      <c r="J92" s="92" t="e">
        <f>#REF!*#REF!</f>
        <v>#REF!</v>
      </c>
      <c r="K92" s="60"/>
      <c r="L92" s="60"/>
      <c r="M92" s="60"/>
      <c r="N92" s="60"/>
      <c r="O92" s="60"/>
      <c r="P92" s="60"/>
      <c r="Q92" s="60"/>
      <c r="R92" s="60"/>
      <c r="S92" s="60"/>
      <c r="T92" s="60"/>
      <c r="U92" s="60"/>
      <c r="V92" s="60"/>
      <c r="W92" s="60"/>
      <c r="X92" s="43"/>
    </row>
    <row r="93" spans="1:24" ht="24.75" customHeight="1" x14ac:dyDescent="0.25">
      <c r="A93" s="66"/>
      <c r="B93" s="93" t="s">
        <v>219</v>
      </c>
      <c r="C93" s="94" t="s">
        <v>141</v>
      </c>
      <c r="D93" s="94">
        <v>1</v>
      </c>
      <c r="E93" s="4">
        <v>0.22</v>
      </c>
      <c r="F93" s="4">
        <v>0.22</v>
      </c>
      <c r="G93" s="4">
        <v>0.22</v>
      </c>
      <c r="H93" s="4">
        <v>0.22</v>
      </c>
      <c r="I93" s="95" t="e">
        <f>H93*#REF!</f>
        <v>#REF!</v>
      </c>
      <c r="J93" s="95" t="e">
        <f>#REF!*#REF!</f>
        <v>#REF!</v>
      </c>
      <c r="K93" s="53"/>
      <c r="L93" s="53"/>
      <c r="M93" s="53"/>
      <c r="N93" s="53"/>
      <c r="O93" s="53"/>
      <c r="P93" s="53"/>
      <c r="Q93" s="53"/>
      <c r="R93" s="53"/>
      <c r="S93" s="53"/>
      <c r="T93" s="53"/>
      <c r="U93" s="53"/>
      <c r="V93" s="53"/>
      <c r="W93" s="53"/>
      <c r="X93" s="40"/>
    </row>
    <row r="94" spans="1:24" ht="16.5" x14ac:dyDescent="0.25">
      <c r="A94" s="332" t="s">
        <v>109</v>
      </c>
      <c r="B94" s="332"/>
      <c r="C94" s="68"/>
      <c r="D94" s="68"/>
      <c r="E94" s="68"/>
      <c r="F94" s="68"/>
      <c r="G94" s="68"/>
      <c r="H94" s="68"/>
      <c r="I94" s="53"/>
      <c r="J94" s="53"/>
      <c r="K94" s="53"/>
      <c r="L94" s="53"/>
      <c r="M94" s="53"/>
      <c r="N94" s="53"/>
      <c r="O94" s="53"/>
      <c r="P94" s="53"/>
      <c r="Q94" s="53"/>
      <c r="R94" s="53"/>
      <c r="S94" s="53"/>
      <c r="T94" s="53"/>
      <c r="U94" s="53"/>
      <c r="V94" s="53"/>
      <c r="W94" s="53"/>
      <c r="X94" s="40"/>
    </row>
    <row r="95" spans="1:24" ht="21.75" customHeight="1" x14ac:dyDescent="0.25">
      <c r="A95" s="64" t="s">
        <v>220</v>
      </c>
      <c r="B95" s="64"/>
      <c r="C95" s="64"/>
      <c r="D95" s="64"/>
      <c r="E95" s="64"/>
      <c r="F95" s="64"/>
      <c r="G95" s="64"/>
      <c r="H95" s="64"/>
      <c r="I95" s="53"/>
      <c r="J95" s="53"/>
      <c r="K95" s="53"/>
      <c r="L95" s="53"/>
      <c r="M95" s="53"/>
      <c r="N95" s="53"/>
      <c r="O95" s="53"/>
      <c r="P95" s="53"/>
      <c r="Q95" s="53"/>
      <c r="R95" s="53"/>
      <c r="S95" s="53"/>
      <c r="T95" s="53"/>
      <c r="U95" s="53"/>
      <c r="V95" s="53"/>
      <c r="W95" s="53"/>
      <c r="X95" s="40"/>
    </row>
    <row r="96" spans="1:24" ht="21.75" customHeight="1" x14ac:dyDescent="0.25">
      <c r="A96" s="64" t="s">
        <v>221</v>
      </c>
      <c r="B96" s="64"/>
      <c r="C96" s="64"/>
      <c r="D96" s="64"/>
      <c r="E96" s="64"/>
      <c r="F96" s="64"/>
      <c r="G96" s="64"/>
      <c r="H96" s="64"/>
      <c r="I96" s="53"/>
      <c r="J96" s="53"/>
      <c r="K96" s="53"/>
      <c r="L96" s="53"/>
      <c r="M96" s="53"/>
      <c r="N96" s="53"/>
      <c r="O96" s="53"/>
      <c r="P96" s="53"/>
      <c r="Q96" s="53"/>
      <c r="R96" s="53"/>
      <c r="S96" s="53"/>
      <c r="T96" s="53"/>
      <c r="U96" s="53"/>
      <c r="V96" s="53"/>
      <c r="W96" s="53"/>
      <c r="X96" s="40"/>
    </row>
    <row r="97" spans="1:24" s="101" customFormat="1" ht="23.25" customHeight="1" x14ac:dyDescent="0.25">
      <c r="A97" s="97" t="s">
        <v>222</v>
      </c>
      <c r="B97" s="98"/>
      <c r="C97" s="98"/>
      <c r="D97" s="98"/>
      <c r="E97" s="98"/>
      <c r="F97" s="98"/>
      <c r="G97" s="98"/>
      <c r="H97" s="98"/>
      <c r="I97" s="99"/>
      <c r="J97" s="99"/>
      <c r="K97" s="99"/>
      <c r="L97" s="99"/>
      <c r="M97" s="99"/>
      <c r="N97" s="99"/>
      <c r="O97" s="99"/>
      <c r="P97" s="99"/>
      <c r="Q97" s="99"/>
      <c r="R97" s="99"/>
      <c r="S97" s="99"/>
      <c r="T97" s="99"/>
      <c r="U97" s="99"/>
      <c r="V97" s="99"/>
      <c r="W97" s="99"/>
      <c r="X97" s="100"/>
    </row>
    <row r="98" spans="1:24" ht="21.75" customHeight="1" x14ac:dyDescent="0.25">
      <c r="A98" s="102" t="s">
        <v>223</v>
      </c>
      <c r="B98" s="103"/>
      <c r="C98" s="103"/>
      <c r="D98" s="103"/>
      <c r="E98" s="103"/>
      <c r="F98" s="104"/>
      <c r="G98" s="68"/>
      <c r="H98" s="68"/>
      <c r="I98" s="53"/>
      <c r="J98" s="53"/>
      <c r="K98" s="53"/>
      <c r="L98" s="53"/>
      <c r="M98" s="53"/>
      <c r="N98" s="53"/>
      <c r="O98" s="53"/>
      <c r="P98" s="53"/>
      <c r="Q98" s="53"/>
      <c r="R98" s="53"/>
      <c r="S98" s="53"/>
      <c r="T98" s="53"/>
      <c r="U98" s="53"/>
      <c r="V98" s="53"/>
      <c r="W98" s="53"/>
      <c r="X98" s="40"/>
    </row>
    <row r="99" spans="1:24" ht="21.75" customHeight="1" x14ac:dyDescent="0.25">
      <c r="A99" s="70"/>
      <c r="B99" s="70" t="s">
        <v>224</v>
      </c>
      <c r="C99" s="71"/>
      <c r="D99" s="71"/>
      <c r="E99" s="71"/>
      <c r="F99" s="71"/>
      <c r="G99" s="71"/>
      <c r="H99" s="71"/>
      <c r="I99" s="53"/>
      <c r="J99" s="53"/>
      <c r="K99" s="53"/>
      <c r="L99" s="53"/>
      <c r="M99" s="53"/>
      <c r="N99" s="53"/>
      <c r="O99" s="53"/>
      <c r="P99" s="53"/>
      <c r="Q99" s="53"/>
      <c r="R99" s="53"/>
      <c r="S99" s="53"/>
      <c r="T99" s="53"/>
      <c r="U99" s="53"/>
      <c r="V99" s="53"/>
      <c r="W99" s="53"/>
      <c r="X99" s="40"/>
    </row>
    <row r="100" spans="1:24" ht="16.5" x14ac:dyDescent="0.25">
      <c r="A100" s="330" t="s">
        <v>7</v>
      </c>
      <c r="B100" s="330" t="s">
        <v>135</v>
      </c>
      <c r="C100" s="330" t="s">
        <v>3</v>
      </c>
      <c r="D100" s="333"/>
      <c r="E100" s="331"/>
      <c r="F100" s="331"/>
      <c r="G100" s="331"/>
      <c r="H100" s="73" t="s">
        <v>6</v>
      </c>
      <c r="I100" s="53"/>
      <c r="J100" s="53"/>
      <c r="K100" s="53"/>
      <c r="L100" s="53"/>
      <c r="M100" s="53"/>
      <c r="N100" s="53"/>
      <c r="O100" s="53"/>
      <c r="P100" s="53"/>
      <c r="Q100" s="53"/>
      <c r="R100" s="53"/>
      <c r="S100" s="53"/>
      <c r="T100" s="53"/>
      <c r="U100" s="53"/>
      <c r="V100" s="53"/>
      <c r="W100" s="53"/>
      <c r="X100" s="40"/>
    </row>
    <row r="101" spans="1:24" ht="49.5" x14ac:dyDescent="0.25">
      <c r="A101" s="323"/>
      <c r="B101" s="323"/>
      <c r="C101" s="323"/>
      <c r="D101" s="323"/>
      <c r="E101" s="72" t="s">
        <v>10</v>
      </c>
      <c r="F101" s="72" t="s">
        <v>138</v>
      </c>
      <c r="G101" s="72" t="s">
        <v>13</v>
      </c>
      <c r="H101" s="72" t="s">
        <v>225</v>
      </c>
      <c r="I101" s="53"/>
      <c r="J101" s="53"/>
      <c r="K101" s="53"/>
      <c r="L101" s="53"/>
      <c r="M101" s="53"/>
      <c r="N101" s="53"/>
      <c r="O101" s="53"/>
      <c r="P101" s="53"/>
      <c r="Q101" s="53"/>
      <c r="R101" s="53"/>
      <c r="S101" s="53"/>
      <c r="T101" s="53"/>
      <c r="U101" s="53"/>
      <c r="V101" s="53"/>
      <c r="W101" s="53"/>
      <c r="X101" s="40"/>
    </row>
    <row r="102" spans="1:24" ht="21.75" customHeight="1" x14ac:dyDescent="0.25">
      <c r="A102" s="48">
        <v>1</v>
      </c>
      <c r="B102" s="49" t="s">
        <v>226</v>
      </c>
      <c r="C102" s="50" t="s">
        <v>227</v>
      </c>
      <c r="D102" s="105"/>
      <c r="E102" s="51">
        <v>0.05</v>
      </c>
      <c r="F102" s="51">
        <v>0.05</v>
      </c>
      <c r="G102" s="51">
        <v>0.05</v>
      </c>
      <c r="H102" s="52" t="e">
        <f>#REF!*#REF!</f>
        <v>#REF!</v>
      </c>
      <c r="I102" s="53"/>
      <c r="J102" s="53"/>
      <c r="K102" s="53"/>
      <c r="L102" s="53"/>
      <c r="M102" s="53"/>
      <c r="N102" s="53"/>
      <c r="O102" s="53"/>
      <c r="P102" s="53"/>
      <c r="Q102" s="53"/>
      <c r="R102" s="53"/>
      <c r="S102" s="53"/>
      <c r="T102" s="53"/>
      <c r="U102" s="53"/>
      <c r="V102" s="53"/>
      <c r="W102" s="53"/>
      <c r="X102" s="40"/>
    </row>
    <row r="103" spans="1:24" ht="21.75" customHeight="1" x14ac:dyDescent="0.25">
      <c r="A103" s="54">
        <v>2</v>
      </c>
      <c r="B103" s="55" t="s">
        <v>228</v>
      </c>
      <c r="C103" s="56" t="s">
        <v>229</v>
      </c>
      <c r="D103" s="30"/>
      <c r="E103" s="3">
        <v>0.01</v>
      </c>
      <c r="F103" s="3">
        <v>0.1</v>
      </c>
      <c r="G103" s="3">
        <v>0.1</v>
      </c>
      <c r="H103" s="16" t="e">
        <f>#REF!*#REF!</f>
        <v>#REF!</v>
      </c>
      <c r="I103" s="53"/>
      <c r="J103" s="53"/>
      <c r="K103" s="53"/>
      <c r="L103" s="53"/>
      <c r="M103" s="53"/>
      <c r="N103" s="53"/>
      <c r="O103" s="53"/>
      <c r="P103" s="53"/>
      <c r="Q103" s="53"/>
      <c r="R103" s="53"/>
      <c r="S103" s="53"/>
      <c r="T103" s="53"/>
      <c r="U103" s="53"/>
      <c r="V103" s="53"/>
      <c r="W103" s="53"/>
      <c r="X103" s="40"/>
    </row>
    <row r="104" spans="1:24" ht="21.75" customHeight="1" x14ac:dyDescent="0.25">
      <c r="A104" s="54">
        <v>3</v>
      </c>
      <c r="B104" s="55" t="s">
        <v>230</v>
      </c>
      <c r="C104" s="56" t="s">
        <v>227</v>
      </c>
      <c r="D104" s="30"/>
      <c r="E104" s="3">
        <v>2</v>
      </c>
      <c r="F104" s="3"/>
      <c r="G104" s="3"/>
      <c r="H104" s="16" t="e">
        <f>#REF!*#REF!</f>
        <v>#REF!</v>
      </c>
      <c r="I104" s="53"/>
      <c r="J104" s="53"/>
      <c r="K104" s="53"/>
      <c r="L104" s="53"/>
      <c r="M104" s="53"/>
      <c r="N104" s="53"/>
      <c r="O104" s="53"/>
      <c r="P104" s="53"/>
      <c r="Q104" s="53"/>
      <c r="R104" s="53"/>
      <c r="S104" s="53"/>
      <c r="T104" s="53"/>
      <c r="U104" s="53"/>
      <c r="V104" s="53"/>
      <c r="W104" s="53"/>
      <c r="X104" s="40"/>
    </row>
    <row r="105" spans="1:24" ht="21.75" customHeight="1" x14ac:dyDescent="0.25">
      <c r="A105" s="54">
        <v>4</v>
      </c>
      <c r="B105" s="55" t="s">
        <v>231</v>
      </c>
      <c r="C105" s="56" t="s">
        <v>227</v>
      </c>
      <c r="D105" s="30"/>
      <c r="E105" s="3"/>
      <c r="F105" s="3"/>
      <c r="G105" s="3">
        <v>0.02</v>
      </c>
      <c r="H105" s="16" t="e">
        <f>#REF!*#REF!</f>
        <v>#REF!</v>
      </c>
      <c r="I105" s="53"/>
      <c r="J105" s="53"/>
      <c r="K105" s="53"/>
      <c r="L105" s="53"/>
      <c r="M105" s="53"/>
      <c r="N105" s="53"/>
      <c r="O105" s="53"/>
      <c r="P105" s="53"/>
      <c r="Q105" s="53"/>
      <c r="R105" s="53"/>
      <c r="S105" s="53"/>
      <c r="T105" s="53"/>
      <c r="U105" s="53"/>
      <c r="V105" s="53"/>
      <c r="W105" s="53"/>
      <c r="X105" s="40"/>
    </row>
    <row r="106" spans="1:24" ht="21.75" customHeight="1" x14ac:dyDescent="0.25">
      <c r="A106" s="54">
        <v>5</v>
      </c>
      <c r="B106" s="55" t="s">
        <v>232</v>
      </c>
      <c r="C106" s="56" t="s">
        <v>145</v>
      </c>
      <c r="D106" s="30"/>
      <c r="E106" s="3"/>
      <c r="F106" s="3">
        <v>1</v>
      </c>
      <c r="G106" s="3"/>
      <c r="H106" s="16" t="e">
        <f>#REF!*#REF!</f>
        <v>#REF!</v>
      </c>
      <c r="I106" s="53"/>
      <c r="J106" s="53"/>
      <c r="K106" s="53"/>
      <c r="L106" s="53"/>
      <c r="M106" s="53"/>
      <c r="N106" s="53"/>
      <c r="O106" s="53"/>
      <c r="P106" s="53"/>
      <c r="Q106" s="53"/>
      <c r="R106" s="53"/>
      <c r="S106" s="53"/>
      <c r="T106" s="53"/>
      <c r="U106" s="53"/>
      <c r="V106" s="53"/>
      <c r="W106" s="53"/>
      <c r="X106" s="40"/>
    </row>
    <row r="107" spans="1:24" ht="21.75" customHeight="1" x14ac:dyDescent="0.25">
      <c r="A107" s="54">
        <v>6</v>
      </c>
      <c r="B107" s="55" t="s">
        <v>233</v>
      </c>
      <c r="C107" s="56" t="s">
        <v>145</v>
      </c>
      <c r="D107" s="30"/>
      <c r="E107" s="3"/>
      <c r="F107" s="3">
        <v>1</v>
      </c>
      <c r="G107" s="3"/>
      <c r="H107" s="16" t="e">
        <f>#REF!*#REF!</f>
        <v>#REF!</v>
      </c>
      <c r="I107" s="53"/>
      <c r="J107" s="53"/>
      <c r="K107" s="53"/>
      <c r="L107" s="53"/>
      <c r="M107" s="53"/>
      <c r="N107" s="53"/>
      <c r="O107" s="53"/>
      <c r="P107" s="53"/>
      <c r="Q107" s="53"/>
      <c r="R107" s="53"/>
      <c r="S107" s="53"/>
      <c r="T107" s="53"/>
      <c r="U107" s="53"/>
      <c r="V107" s="53"/>
      <c r="W107" s="53"/>
      <c r="X107" s="40"/>
    </row>
    <row r="108" spans="1:24" ht="21.75" customHeight="1" x14ac:dyDescent="0.25">
      <c r="A108" s="54">
        <v>7</v>
      </c>
      <c r="B108" s="55" t="s">
        <v>234</v>
      </c>
      <c r="C108" s="56" t="s">
        <v>145</v>
      </c>
      <c r="D108" s="30"/>
      <c r="E108" s="3"/>
      <c r="F108" s="3"/>
      <c r="G108" s="3"/>
      <c r="H108" s="16" t="e">
        <f>#REF!*#REF!</f>
        <v>#REF!</v>
      </c>
      <c r="I108" s="53"/>
      <c r="J108" s="53"/>
      <c r="K108" s="53"/>
      <c r="L108" s="53"/>
      <c r="M108" s="53"/>
      <c r="N108" s="53"/>
      <c r="O108" s="53"/>
      <c r="P108" s="53"/>
      <c r="Q108" s="53"/>
      <c r="R108" s="53"/>
      <c r="S108" s="53"/>
      <c r="T108" s="53"/>
      <c r="U108" s="53"/>
      <c r="V108" s="53"/>
      <c r="W108" s="53"/>
      <c r="X108" s="40"/>
    </row>
    <row r="109" spans="1:24" ht="21.75" customHeight="1" x14ac:dyDescent="0.25">
      <c r="A109" s="54">
        <v>8</v>
      </c>
      <c r="B109" s="55" t="s">
        <v>235</v>
      </c>
      <c r="C109" s="56" t="s">
        <v>236</v>
      </c>
      <c r="D109" s="30"/>
      <c r="E109" s="3"/>
      <c r="F109" s="3">
        <v>0.01</v>
      </c>
      <c r="G109" s="3">
        <v>0.01</v>
      </c>
      <c r="H109" s="16" t="e">
        <f>#REF!*#REF!</f>
        <v>#REF!</v>
      </c>
      <c r="I109" s="53"/>
      <c r="J109" s="53"/>
      <c r="K109" s="53"/>
      <c r="L109" s="53"/>
      <c r="M109" s="53"/>
      <c r="N109" s="53"/>
      <c r="O109" s="53"/>
      <c r="P109" s="53"/>
      <c r="Q109" s="53"/>
      <c r="R109" s="53"/>
      <c r="S109" s="53"/>
      <c r="T109" s="53"/>
      <c r="U109" s="53"/>
      <c r="V109" s="53"/>
      <c r="W109" s="53"/>
      <c r="X109" s="40"/>
    </row>
    <row r="110" spans="1:24" ht="21.75" customHeight="1" x14ac:dyDescent="0.25">
      <c r="A110" s="54">
        <v>9</v>
      </c>
      <c r="B110" s="55" t="s">
        <v>237</v>
      </c>
      <c r="C110" s="56" t="s">
        <v>238</v>
      </c>
      <c r="D110" s="30"/>
      <c r="E110" s="3"/>
      <c r="F110" s="3"/>
      <c r="G110" s="3"/>
      <c r="H110" s="16" t="e">
        <f>#REF!*#REF!</f>
        <v>#REF!</v>
      </c>
      <c r="I110" s="53"/>
      <c r="J110" s="53"/>
      <c r="K110" s="53"/>
      <c r="L110" s="53"/>
      <c r="M110" s="53"/>
      <c r="N110" s="53"/>
      <c r="O110" s="53"/>
      <c r="P110" s="53"/>
      <c r="Q110" s="53"/>
      <c r="R110" s="53"/>
      <c r="S110" s="53"/>
      <c r="T110" s="53"/>
      <c r="U110" s="53"/>
      <c r="V110" s="53"/>
      <c r="W110" s="53"/>
      <c r="X110" s="40"/>
    </row>
    <row r="111" spans="1:24" ht="21.75" customHeight="1" x14ac:dyDescent="0.25">
      <c r="A111" s="54">
        <v>10</v>
      </c>
      <c r="B111" s="55" t="s">
        <v>239</v>
      </c>
      <c r="C111" s="56" t="s">
        <v>240</v>
      </c>
      <c r="D111" s="30"/>
      <c r="E111" s="3"/>
      <c r="F111" s="3"/>
      <c r="G111" s="3">
        <v>0.2</v>
      </c>
      <c r="H111" s="16" t="e">
        <f>#REF!*#REF!</f>
        <v>#REF!</v>
      </c>
      <c r="I111" s="53"/>
      <c r="J111" s="53"/>
      <c r="K111" s="53"/>
      <c r="L111" s="53"/>
      <c r="M111" s="53"/>
      <c r="N111" s="53"/>
      <c r="O111" s="53"/>
      <c r="P111" s="53"/>
      <c r="Q111" s="53"/>
      <c r="R111" s="53"/>
      <c r="S111" s="53"/>
      <c r="T111" s="53"/>
      <c r="U111" s="53"/>
      <c r="V111" s="53"/>
      <c r="W111" s="53"/>
      <c r="X111" s="40"/>
    </row>
    <row r="112" spans="1:24" ht="21.75" customHeight="1" x14ac:dyDescent="0.25">
      <c r="A112" s="54">
        <v>11</v>
      </c>
      <c r="B112" s="55" t="s">
        <v>241</v>
      </c>
      <c r="C112" s="56" t="s">
        <v>240</v>
      </c>
      <c r="D112" s="30"/>
      <c r="E112" s="3"/>
      <c r="F112" s="3"/>
      <c r="G112" s="3">
        <v>0.15</v>
      </c>
      <c r="H112" s="16" t="e">
        <f>#REF!*#REF!</f>
        <v>#REF!</v>
      </c>
      <c r="I112" s="53"/>
      <c r="J112" s="53"/>
      <c r="K112" s="53"/>
      <c r="L112" s="53"/>
      <c r="M112" s="53"/>
      <c r="N112" s="53"/>
      <c r="O112" s="53"/>
      <c r="P112" s="53"/>
      <c r="Q112" s="53"/>
      <c r="R112" s="53"/>
      <c r="S112" s="53"/>
      <c r="T112" s="53"/>
      <c r="U112" s="53"/>
      <c r="V112" s="53"/>
      <c r="W112" s="53"/>
      <c r="X112" s="40"/>
    </row>
    <row r="113" spans="1:24" ht="21.75" customHeight="1" x14ac:dyDescent="0.25">
      <c r="A113" s="54">
        <v>12</v>
      </c>
      <c r="B113" s="55" t="s">
        <v>242</v>
      </c>
      <c r="C113" s="56" t="s">
        <v>240</v>
      </c>
      <c r="D113" s="30"/>
      <c r="E113" s="3"/>
      <c r="F113" s="3"/>
      <c r="G113" s="3">
        <v>0.2</v>
      </c>
      <c r="H113" s="16" t="e">
        <f>#REF!*#REF!</f>
        <v>#REF!</v>
      </c>
      <c r="I113" s="53"/>
      <c r="J113" s="53"/>
      <c r="K113" s="53"/>
      <c r="L113" s="53"/>
      <c r="M113" s="53"/>
      <c r="N113" s="53"/>
      <c r="O113" s="53"/>
      <c r="P113" s="53"/>
      <c r="Q113" s="53"/>
      <c r="R113" s="53"/>
      <c r="S113" s="53"/>
      <c r="T113" s="53"/>
      <c r="U113" s="53"/>
      <c r="V113" s="53"/>
      <c r="W113" s="53"/>
      <c r="X113" s="40"/>
    </row>
    <row r="114" spans="1:24" ht="21.75" customHeight="1" x14ac:dyDescent="0.25">
      <c r="A114" s="54">
        <v>13</v>
      </c>
      <c r="B114" s="55" t="s">
        <v>243</v>
      </c>
      <c r="C114" s="56" t="s">
        <v>240</v>
      </c>
      <c r="D114" s="30"/>
      <c r="E114" s="3"/>
      <c r="F114" s="3"/>
      <c r="G114" s="3">
        <v>0</v>
      </c>
      <c r="H114" s="16" t="e">
        <f>#REF!*#REF!</f>
        <v>#REF!</v>
      </c>
      <c r="I114" s="53"/>
      <c r="J114" s="53"/>
      <c r="K114" s="53"/>
      <c r="L114" s="53"/>
      <c r="M114" s="53"/>
      <c r="N114" s="53"/>
      <c r="O114" s="53"/>
      <c r="P114" s="53"/>
      <c r="Q114" s="53"/>
      <c r="R114" s="53"/>
      <c r="S114" s="53"/>
      <c r="T114" s="53"/>
      <c r="U114" s="53"/>
      <c r="V114" s="53"/>
      <c r="W114" s="53"/>
      <c r="X114" s="40"/>
    </row>
    <row r="115" spans="1:24" ht="21.75" customHeight="1" x14ac:dyDescent="0.25">
      <c r="A115" s="54">
        <v>14</v>
      </c>
      <c r="B115" s="55" t="s">
        <v>244</v>
      </c>
      <c r="C115" s="56" t="s">
        <v>240</v>
      </c>
      <c r="D115" s="30"/>
      <c r="E115" s="3"/>
      <c r="F115" s="3">
        <v>0.05</v>
      </c>
      <c r="G115" s="3">
        <v>0.05</v>
      </c>
      <c r="H115" s="16" t="e">
        <f>#REF!*#REF!</f>
        <v>#REF!</v>
      </c>
      <c r="I115" s="53"/>
      <c r="J115" s="53"/>
      <c r="K115" s="53"/>
      <c r="L115" s="53"/>
      <c r="M115" s="53"/>
      <c r="N115" s="53"/>
      <c r="O115" s="53"/>
      <c r="P115" s="53"/>
      <c r="Q115" s="53"/>
      <c r="R115" s="53"/>
      <c r="S115" s="53"/>
      <c r="T115" s="53"/>
      <c r="U115" s="53"/>
      <c r="V115" s="53"/>
      <c r="W115" s="53"/>
      <c r="X115" s="40"/>
    </row>
    <row r="116" spans="1:24" ht="21.75" customHeight="1" x14ac:dyDescent="0.25">
      <c r="A116" s="54">
        <v>15</v>
      </c>
      <c r="B116" s="55" t="s">
        <v>245</v>
      </c>
      <c r="C116" s="56" t="s">
        <v>238</v>
      </c>
      <c r="D116" s="30"/>
      <c r="E116" s="3">
        <v>107</v>
      </c>
      <c r="F116" s="3"/>
      <c r="G116" s="3"/>
      <c r="H116" s="16" t="e">
        <f>#REF!*#REF!</f>
        <v>#REF!</v>
      </c>
      <c r="I116" s="53"/>
      <c r="J116" s="53"/>
      <c r="K116" s="53"/>
      <c r="L116" s="53"/>
      <c r="M116" s="53"/>
      <c r="N116" s="53"/>
      <c r="O116" s="53"/>
      <c r="P116" s="53"/>
      <c r="Q116" s="53"/>
      <c r="R116" s="53"/>
      <c r="S116" s="53"/>
      <c r="T116" s="53"/>
      <c r="U116" s="53"/>
      <c r="V116" s="53"/>
      <c r="W116" s="53"/>
      <c r="X116" s="40"/>
    </row>
    <row r="117" spans="1:24" ht="21.75" customHeight="1" x14ac:dyDescent="0.25">
      <c r="A117" s="54">
        <v>16</v>
      </c>
      <c r="B117" s="55" t="s">
        <v>246</v>
      </c>
      <c r="C117" s="56" t="s">
        <v>247</v>
      </c>
      <c r="D117" s="30"/>
      <c r="E117" s="3">
        <v>0.14000000000000001</v>
      </c>
      <c r="F117" s="3"/>
      <c r="G117" s="3"/>
      <c r="H117" s="16" t="e">
        <f>#REF!*#REF!</f>
        <v>#REF!</v>
      </c>
      <c r="I117" s="53"/>
      <c r="J117" s="53"/>
      <c r="K117" s="53"/>
      <c r="L117" s="53"/>
      <c r="M117" s="53"/>
      <c r="N117" s="53"/>
      <c r="O117" s="53"/>
      <c r="P117" s="53"/>
      <c r="Q117" s="53"/>
      <c r="R117" s="53"/>
      <c r="S117" s="53"/>
      <c r="T117" s="53"/>
      <c r="U117" s="53"/>
      <c r="V117" s="53"/>
      <c r="W117" s="53"/>
      <c r="X117" s="40"/>
    </row>
    <row r="118" spans="1:24" ht="21.75" customHeight="1" x14ac:dyDescent="0.25">
      <c r="A118" s="54">
        <v>17</v>
      </c>
      <c r="B118" s="55" t="s">
        <v>248</v>
      </c>
      <c r="C118" s="56" t="s">
        <v>247</v>
      </c>
      <c r="D118" s="30"/>
      <c r="E118" s="3">
        <v>0.28000000000000003</v>
      </c>
      <c r="F118" s="3"/>
      <c r="G118" s="3"/>
      <c r="H118" s="16" t="e">
        <f>#REF!*#REF!</f>
        <v>#REF!</v>
      </c>
      <c r="I118" s="53"/>
      <c r="J118" s="53"/>
      <c r="K118" s="53"/>
      <c r="L118" s="53"/>
      <c r="M118" s="53"/>
      <c r="N118" s="53"/>
      <c r="O118" s="53"/>
      <c r="P118" s="53"/>
      <c r="Q118" s="53"/>
      <c r="R118" s="53"/>
      <c r="S118" s="53"/>
      <c r="T118" s="53"/>
      <c r="U118" s="53"/>
      <c r="V118" s="53"/>
      <c r="W118" s="53"/>
      <c r="X118" s="40"/>
    </row>
    <row r="119" spans="1:24" ht="21.75" customHeight="1" x14ac:dyDescent="0.25">
      <c r="A119" s="54">
        <v>18</v>
      </c>
      <c r="B119" s="55" t="s">
        <v>249</v>
      </c>
      <c r="C119" s="56" t="s">
        <v>141</v>
      </c>
      <c r="D119" s="30"/>
      <c r="E119" s="3"/>
      <c r="F119" s="3"/>
      <c r="G119" s="3"/>
      <c r="H119" s="16" t="e">
        <f>#REF!*#REF!</f>
        <v>#REF!</v>
      </c>
      <c r="I119" s="53"/>
      <c r="J119" s="53"/>
      <c r="K119" s="53"/>
      <c r="L119" s="53"/>
      <c r="M119" s="53"/>
      <c r="N119" s="53"/>
      <c r="O119" s="53"/>
      <c r="P119" s="53"/>
      <c r="Q119" s="53"/>
      <c r="R119" s="53"/>
      <c r="S119" s="53"/>
      <c r="T119" s="53"/>
      <c r="U119" s="53"/>
      <c r="V119" s="53"/>
      <c r="W119" s="53"/>
      <c r="X119" s="40"/>
    </row>
    <row r="120" spans="1:24" ht="21.75" customHeight="1" x14ac:dyDescent="0.25">
      <c r="A120" s="54">
        <v>19</v>
      </c>
      <c r="B120" s="55" t="s">
        <v>250</v>
      </c>
      <c r="C120" s="56" t="s">
        <v>247</v>
      </c>
      <c r="D120" s="30"/>
      <c r="E120" s="3">
        <v>3.0000000000000001E-3</v>
      </c>
      <c r="F120" s="3"/>
      <c r="G120" s="3"/>
      <c r="H120" s="16" t="e">
        <f>#REF!*#REF!</f>
        <v>#REF!</v>
      </c>
      <c r="I120" s="53"/>
      <c r="J120" s="53"/>
      <c r="K120" s="53"/>
      <c r="L120" s="53"/>
      <c r="M120" s="53"/>
      <c r="N120" s="53"/>
      <c r="O120" s="53"/>
      <c r="P120" s="53"/>
      <c r="Q120" s="53"/>
      <c r="R120" s="53"/>
      <c r="S120" s="53"/>
      <c r="T120" s="53"/>
      <c r="U120" s="53"/>
      <c r="V120" s="53"/>
      <c r="W120" s="53"/>
      <c r="X120" s="40"/>
    </row>
    <row r="121" spans="1:24" ht="21.75" customHeight="1" x14ac:dyDescent="0.25">
      <c r="A121" s="54">
        <v>20</v>
      </c>
      <c r="B121" s="55" t="s">
        <v>251</v>
      </c>
      <c r="C121" s="56" t="s">
        <v>238</v>
      </c>
      <c r="D121" s="30"/>
      <c r="E121" s="3"/>
      <c r="F121" s="3"/>
      <c r="G121" s="3"/>
      <c r="H121" s="16" t="e">
        <f>#REF!*#REF!</f>
        <v>#REF!</v>
      </c>
      <c r="I121" s="53"/>
      <c r="J121" s="53"/>
      <c r="K121" s="53"/>
      <c r="L121" s="53"/>
      <c r="M121" s="53"/>
      <c r="N121" s="53"/>
      <c r="O121" s="53"/>
      <c r="P121" s="53"/>
      <c r="Q121" s="53"/>
      <c r="R121" s="53"/>
      <c r="S121" s="53"/>
      <c r="T121" s="53"/>
      <c r="U121" s="53"/>
      <c r="V121" s="53"/>
      <c r="W121" s="53"/>
      <c r="X121" s="40"/>
    </row>
    <row r="122" spans="1:24" ht="21.75" customHeight="1" x14ac:dyDescent="0.25">
      <c r="A122" s="54">
        <v>21</v>
      </c>
      <c r="B122" s="55" t="s">
        <v>252</v>
      </c>
      <c r="C122" s="56" t="s">
        <v>238</v>
      </c>
      <c r="D122" s="30"/>
      <c r="E122" s="3"/>
      <c r="F122" s="3"/>
      <c r="G122" s="3"/>
      <c r="H122" s="16" t="e">
        <f>#REF!*#REF!</f>
        <v>#REF!</v>
      </c>
      <c r="I122" s="53"/>
      <c r="J122" s="53"/>
      <c r="K122" s="53"/>
      <c r="L122" s="53"/>
      <c r="M122" s="53"/>
      <c r="N122" s="53"/>
      <c r="O122" s="53"/>
      <c r="P122" s="53"/>
      <c r="Q122" s="53"/>
      <c r="R122" s="53"/>
      <c r="S122" s="53"/>
      <c r="T122" s="53"/>
      <c r="U122" s="53"/>
      <c r="V122" s="53"/>
      <c r="W122" s="53"/>
      <c r="X122" s="40"/>
    </row>
    <row r="123" spans="1:24" ht="21.75" customHeight="1" x14ac:dyDescent="0.25">
      <c r="A123" s="54">
        <v>22</v>
      </c>
      <c r="B123" s="55" t="s">
        <v>253</v>
      </c>
      <c r="C123" s="56" t="s">
        <v>254</v>
      </c>
      <c r="D123" s="30"/>
      <c r="E123" s="3">
        <v>7</v>
      </c>
      <c r="F123" s="3">
        <v>3</v>
      </c>
      <c r="G123" s="3"/>
      <c r="H123" s="16" t="e">
        <f>#REF!*#REF!</f>
        <v>#REF!</v>
      </c>
      <c r="I123" s="53"/>
      <c r="J123" s="53"/>
      <c r="K123" s="53"/>
      <c r="L123" s="53"/>
      <c r="M123" s="53"/>
      <c r="N123" s="53"/>
      <c r="O123" s="53"/>
      <c r="P123" s="53"/>
      <c r="Q123" s="53"/>
      <c r="R123" s="53"/>
      <c r="S123" s="53"/>
      <c r="T123" s="53"/>
      <c r="U123" s="53"/>
      <c r="V123" s="53"/>
      <c r="W123" s="53"/>
      <c r="X123" s="40"/>
    </row>
    <row r="124" spans="1:24" ht="21.75" customHeight="1" x14ac:dyDescent="0.25">
      <c r="A124" s="54">
        <v>23</v>
      </c>
      <c r="B124" s="55" t="s">
        <v>255</v>
      </c>
      <c r="C124" s="56" t="s">
        <v>254</v>
      </c>
      <c r="D124" s="30"/>
      <c r="E124" s="3">
        <v>0.35</v>
      </c>
      <c r="F124" s="3">
        <v>0.15</v>
      </c>
      <c r="G124" s="3"/>
      <c r="H124" s="16" t="e">
        <f>#REF!*#REF!</f>
        <v>#REF!</v>
      </c>
      <c r="I124" s="53"/>
      <c r="J124" s="53"/>
      <c r="K124" s="53"/>
      <c r="L124" s="53"/>
      <c r="M124" s="53"/>
      <c r="N124" s="53"/>
      <c r="O124" s="53"/>
      <c r="P124" s="53"/>
      <c r="Q124" s="53"/>
      <c r="R124" s="53"/>
      <c r="S124" s="53"/>
      <c r="T124" s="53"/>
      <c r="U124" s="53"/>
      <c r="V124" s="53"/>
      <c r="W124" s="53"/>
      <c r="X124" s="40"/>
    </row>
    <row r="125" spans="1:24" ht="21.75" customHeight="1" x14ac:dyDescent="0.25">
      <c r="A125" s="54">
        <v>24</v>
      </c>
      <c r="B125" s="55" t="s">
        <v>256</v>
      </c>
      <c r="C125" s="56" t="s">
        <v>257</v>
      </c>
      <c r="D125" s="30"/>
      <c r="E125" s="3">
        <v>0.03</v>
      </c>
      <c r="F125" s="3">
        <v>0.03</v>
      </c>
      <c r="G125" s="3">
        <v>0.03</v>
      </c>
      <c r="H125" s="16" t="e">
        <f>#REF!*#REF!</f>
        <v>#REF!</v>
      </c>
      <c r="I125" s="53"/>
      <c r="J125" s="53"/>
      <c r="K125" s="53"/>
      <c r="L125" s="53"/>
      <c r="M125" s="53"/>
      <c r="N125" s="53"/>
      <c r="O125" s="53"/>
      <c r="P125" s="53"/>
      <c r="Q125" s="53"/>
      <c r="R125" s="53"/>
      <c r="S125" s="53"/>
      <c r="T125" s="53"/>
      <c r="U125" s="53"/>
      <c r="V125" s="53"/>
      <c r="W125" s="53"/>
      <c r="X125" s="40"/>
    </row>
    <row r="126" spans="1:24" ht="21.75" customHeight="1" x14ac:dyDescent="0.25">
      <c r="A126" s="74">
        <v>25</v>
      </c>
      <c r="B126" s="75" t="s">
        <v>258</v>
      </c>
      <c r="C126" s="76" t="s">
        <v>154</v>
      </c>
      <c r="D126" s="106"/>
      <c r="E126" s="4">
        <v>0.2</v>
      </c>
      <c r="F126" s="4">
        <v>0.2</v>
      </c>
      <c r="G126" s="4">
        <v>0.2</v>
      </c>
      <c r="H126" s="95" t="e">
        <f>#REF!*#REF!</f>
        <v>#REF!</v>
      </c>
      <c r="I126" s="53"/>
      <c r="J126" s="53"/>
      <c r="K126" s="53"/>
      <c r="L126" s="53"/>
      <c r="M126" s="53"/>
      <c r="N126" s="53"/>
      <c r="O126" s="53"/>
      <c r="P126" s="53"/>
      <c r="Q126" s="53"/>
      <c r="R126" s="53"/>
      <c r="S126" s="53"/>
      <c r="T126" s="53"/>
      <c r="U126" s="53"/>
      <c r="V126" s="53"/>
      <c r="W126" s="53"/>
      <c r="X126" s="40"/>
    </row>
    <row r="127" spans="1:24" ht="21.75" customHeight="1" x14ac:dyDescent="0.25">
      <c r="A127" s="107"/>
      <c r="B127" s="108" t="s">
        <v>259</v>
      </c>
      <c r="C127" s="109"/>
      <c r="D127" s="109"/>
      <c r="E127" s="110"/>
      <c r="F127" s="110"/>
      <c r="G127" s="110"/>
      <c r="H127" s="111" t="e">
        <f>SUM(H102:H126)*1.08</f>
        <v>#REF!</v>
      </c>
      <c r="I127" s="53"/>
      <c r="J127" s="53"/>
      <c r="K127" s="53"/>
      <c r="L127" s="53"/>
      <c r="M127" s="53"/>
      <c r="N127" s="53"/>
      <c r="O127" s="53"/>
      <c r="P127" s="53"/>
      <c r="Q127" s="53"/>
      <c r="R127" s="53"/>
      <c r="S127" s="53"/>
      <c r="T127" s="53"/>
      <c r="U127" s="53"/>
      <c r="V127" s="53"/>
      <c r="W127" s="53"/>
      <c r="X127" s="40"/>
    </row>
    <row r="128" spans="1:24" ht="22.5" customHeight="1" x14ac:dyDescent="0.25">
      <c r="A128" s="104" t="s">
        <v>260</v>
      </c>
      <c r="B128" s="68"/>
      <c r="C128" s="68"/>
      <c r="D128" s="68"/>
      <c r="E128" s="68"/>
      <c r="F128" s="68"/>
      <c r="G128" s="68"/>
      <c r="H128" s="68"/>
      <c r="I128" s="53"/>
      <c r="J128" s="53"/>
      <c r="K128" s="53"/>
      <c r="L128" s="53"/>
      <c r="M128" s="53"/>
      <c r="N128" s="53"/>
      <c r="O128" s="53"/>
      <c r="P128" s="53"/>
      <c r="Q128" s="53"/>
      <c r="R128" s="53"/>
      <c r="S128" s="53"/>
      <c r="T128" s="53"/>
      <c r="U128" s="53"/>
      <c r="V128" s="53"/>
      <c r="W128" s="53"/>
      <c r="X128" s="40"/>
    </row>
    <row r="129" spans="1:24" ht="22.5" customHeight="1" x14ac:dyDescent="0.25">
      <c r="A129" s="68" t="s">
        <v>261</v>
      </c>
      <c r="B129" s="68"/>
      <c r="C129" s="68"/>
      <c r="D129" s="68"/>
      <c r="E129" s="68"/>
      <c r="F129" s="68"/>
      <c r="G129" s="68"/>
      <c r="H129" s="68"/>
      <c r="I129" s="53"/>
      <c r="J129" s="53"/>
      <c r="K129" s="53"/>
      <c r="L129" s="53"/>
      <c r="M129" s="53"/>
      <c r="N129" s="53"/>
      <c r="O129" s="53"/>
      <c r="P129" s="53"/>
      <c r="Q129" s="53"/>
      <c r="R129" s="53"/>
      <c r="S129" s="53"/>
      <c r="T129" s="53"/>
      <c r="U129" s="53"/>
      <c r="V129" s="53"/>
      <c r="W129" s="53"/>
      <c r="X129" s="40"/>
    </row>
    <row r="130" spans="1:24" ht="22.5" customHeight="1" x14ac:dyDescent="0.25">
      <c r="A130" s="332" t="s">
        <v>262</v>
      </c>
      <c r="B130" s="332"/>
      <c r="C130" s="332"/>
      <c r="D130" s="332"/>
      <c r="E130" s="332"/>
      <c r="F130" s="332"/>
      <c r="G130" s="332"/>
      <c r="H130" s="332"/>
      <c r="I130" s="53"/>
      <c r="J130" s="53"/>
      <c r="K130" s="53"/>
      <c r="L130" s="53"/>
      <c r="M130" s="53"/>
      <c r="N130" s="53"/>
      <c r="O130" s="53"/>
      <c r="P130" s="53"/>
      <c r="Q130" s="53"/>
      <c r="R130" s="53"/>
      <c r="S130" s="53"/>
      <c r="T130" s="53"/>
      <c r="U130" s="53"/>
      <c r="V130" s="53"/>
      <c r="W130" s="53"/>
      <c r="X130" s="40"/>
    </row>
    <row r="131" spans="1:24" ht="16.5" x14ac:dyDescent="0.25">
      <c r="A131" s="96"/>
      <c r="B131" s="96" t="s">
        <v>263</v>
      </c>
      <c r="C131" s="96"/>
      <c r="D131" s="96"/>
      <c r="E131" s="96"/>
      <c r="F131" s="96"/>
      <c r="G131" s="96"/>
      <c r="H131" s="96"/>
      <c r="I131" s="53"/>
      <c r="J131" s="53"/>
      <c r="K131" s="53"/>
      <c r="L131" s="53"/>
      <c r="M131" s="53"/>
      <c r="N131" s="53"/>
      <c r="O131" s="53"/>
      <c r="P131" s="53"/>
      <c r="Q131" s="53"/>
      <c r="R131" s="53"/>
      <c r="S131" s="53"/>
      <c r="T131" s="53"/>
      <c r="U131" s="53"/>
      <c r="V131" s="53"/>
      <c r="W131" s="53"/>
      <c r="X131" s="40"/>
    </row>
    <row r="132" spans="1:24" ht="16.5" x14ac:dyDescent="0.25">
      <c r="A132" s="330" t="s">
        <v>7</v>
      </c>
      <c r="B132" s="330" t="s">
        <v>135</v>
      </c>
      <c r="C132" s="330" t="s">
        <v>3</v>
      </c>
      <c r="D132" s="340"/>
      <c r="E132" s="331"/>
      <c r="F132" s="331"/>
      <c r="G132" s="331" t="s">
        <v>6</v>
      </c>
      <c r="H132" s="331"/>
      <c r="I132" s="53"/>
      <c r="J132" s="53"/>
      <c r="K132" s="53"/>
      <c r="L132" s="53"/>
      <c r="M132" s="53"/>
      <c r="N132" s="53"/>
      <c r="O132" s="53"/>
      <c r="P132" s="53"/>
      <c r="Q132" s="53"/>
      <c r="R132" s="53"/>
      <c r="S132" s="53"/>
      <c r="T132" s="53"/>
      <c r="U132" s="53"/>
      <c r="V132" s="53"/>
      <c r="W132" s="53"/>
      <c r="X132" s="40"/>
    </row>
    <row r="133" spans="1:24" ht="36" customHeight="1" x14ac:dyDescent="0.25">
      <c r="A133" s="339"/>
      <c r="B133" s="337"/>
      <c r="C133" s="337"/>
      <c r="D133" s="341"/>
      <c r="E133" s="112"/>
      <c r="F133" s="112"/>
      <c r="G133" s="112" t="s">
        <v>196</v>
      </c>
      <c r="H133" s="112"/>
      <c r="I133" s="53"/>
      <c r="J133" s="53"/>
      <c r="K133" s="53"/>
      <c r="L133" s="53"/>
      <c r="M133" s="53"/>
      <c r="N133" s="53"/>
      <c r="O133" s="53"/>
      <c r="P133" s="53"/>
      <c r="Q133" s="53"/>
      <c r="R133" s="53"/>
      <c r="S133" s="53"/>
      <c r="T133" s="53"/>
      <c r="U133" s="53"/>
      <c r="V133" s="53"/>
      <c r="W133" s="53"/>
      <c r="X133" s="40"/>
    </row>
    <row r="134" spans="1:24" ht="27" customHeight="1" x14ac:dyDescent="0.25">
      <c r="A134" s="113">
        <v>1</v>
      </c>
      <c r="B134" s="114" t="s">
        <v>264</v>
      </c>
      <c r="C134" s="115" t="s">
        <v>227</v>
      </c>
      <c r="D134" s="116"/>
      <c r="E134" s="90"/>
      <c r="F134" s="90"/>
      <c r="G134" s="117" t="e">
        <f>#REF!*#REF!</f>
        <v>#REF!</v>
      </c>
      <c r="H134" s="118"/>
      <c r="I134" s="53"/>
      <c r="J134" s="53"/>
      <c r="K134" s="53"/>
      <c r="L134" s="53"/>
      <c r="M134" s="53"/>
      <c r="N134" s="53"/>
      <c r="O134" s="53"/>
      <c r="P134" s="53"/>
      <c r="Q134" s="53"/>
      <c r="R134" s="53"/>
      <c r="S134" s="53"/>
      <c r="T134" s="53"/>
      <c r="U134" s="53"/>
      <c r="V134" s="53"/>
      <c r="W134" s="53"/>
      <c r="X134" s="40"/>
    </row>
    <row r="135" spans="1:24" ht="27" customHeight="1" x14ac:dyDescent="0.25">
      <c r="A135" s="119">
        <v>2</v>
      </c>
      <c r="B135" s="55" t="s">
        <v>265</v>
      </c>
      <c r="C135" s="56" t="s">
        <v>227</v>
      </c>
      <c r="D135" s="30"/>
      <c r="E135" s="3"/>
      <c r="F135" s="3"/>
      <c r="G135" s="91" t="e">
        <f>#REF!*#REF!</f>
        <v>#REF!</v>
      </c>
      <c r="H135" s="16"/>
      <c r="I135" s="53"/>
      <c r="J135" s="53"/>
      <c r="K135" s="53"/>
      <c r="L135" s="53"/>
      <c r="M135" s="53"/>
      <c r="N135" s="53"/>
      <c r="O135" s="53"/>
      <c r="P135" s="53"/>
      <c r="Q135" s="53"/>
      <c r="R135" s="53"/>
      <c r="S135" s="53"/>
      <c r="T135" s="53"/>
      <c r="U135" s="53"/>
      <c r="V135" s="53"/>
      <c r="W135" s="53"/>
      <c r="X135" s="40"/>
    </row>
    <row r="136" spans="1:24" ht="27" customHeight="1" x14ac:dyDescent="0.25">
      <c r="A136" s="119">
        <v>3</v>
      </c>
      <c r="B136" s="55" t="s">
        <v>266</v>
      </c>
      <c r="C136" s="56" t="s">
        <v>141</v>
      </c>
      <c r="D136" s="30"/>
      <c r="E136" s="3"/>
      <c r="F136" s="3"/>
      <c r="G136" s="91" t="e">
        <f>#REF!*#REF!</f>
        <v>#REF!</v>
      </c>
      <c r="H136" s="16"/>
      <c r="I136" s="53"/>
      <c r="J136" s="53"/>
      <c r="K136" s="53"/>
      <c r="L136" s="53"/>
      <c r="M136" s="53"/>
      <c r="N136" s="53"/>
      <c r="O136" s="53"/>
      <c r="P136" s="53"/>
      <c r="Q136" s="53"/>
      <c r="R136" s="53"/>
      <c r="S136" s="53"/>
      <c r="T136" s="53"/>
      <c r="U136" s="53"/>
      <c r="V136" s="53"/>
      <c r="W136" s="53"/>
      <c r="X136" s="40"/>
    </row>
    <row r="137" spans="1:24" ht="27" customHeight="1" x14ac:dyDescent="0.25">
      <c r="A137" s="119">
        <v>4</v>
      </c>
      <c r="B137" s="55" t="s">
        <v>230</v>
      </c>
      <c r="C137" s="56" t="s">
        <v>227</v>
      </c>
      <c r="D137" s="30"/>
      <c r="E137" s="3"/>
      <c r="F137" s="3"/>
      <c r="G137" s="91" t="e">
        <f>#REF!*#REF!</f>
        <v>#REF!</v>
      </c>
      <c r="H137" s="16"/>
      <c r="I137" s="53"/>
      <c r="J137" s="53"/>
      <c r="K137" s="53"/>
      <c r="L137" s="53"/>
      <c r="M137" s="53"/>
      <c r="N137" s="53"/>
      <c r="O137" s="53"/>
      <c r="P137" s="53"/>
      <c r="Q137" s="53"/>
      <c r="R137" s="53"/>
      <c r="S137" s="53"/>
      <c r="T137" s="53"/>
      <c r="U137" s="53"/>
      <c r="V137" s="53"/>
      <c r="W137" s="53"/>
      <c r="X137" s="40"/>
    </row>
    <row r="138" spans="1:24" ht="27" customHeight="1" x14ac:dyDescent="0.25">
      <c r="A138" s="119">
        <v>5</v>
      </c>
      <c r="B138" s="55" t="s">
        <v>267</v>
      </c>
      <c r="C138" s="56" t="s">
        <v>268</v>
      </c>
      <c r="D138" s="30"/>
      <c r="E138" s="3"/>
      <c r="F138" s="3"/>
      <c r="G138" s="91" t="e">
        <f>#REF!*#REF!</f>
        <v>#REF!</v>
      </c>
      <c r="H138" s="16"/>
      <c r="I138" s="53"/>
      <c r="J138" s="53"/>
      <c r="K138" s="53"/>
      <c r="L138" s="53"/>
      <c r="M138" s="53"/>
      <c r="N138" s="53"/>
      <c r="O138" s="53"/>
      <c r="P138" s="53"/>
      <c r="Q138" s="53"/>
      <c r="R138" s="53"/>
      <c r="S138" s="53"/>
      <c r="T138" s="53"/>
      <c r="U138" s="53"/>
      <c r="V138" s="53"/>
      <c r="W138" s="53"/>
      <c r="X138" s="40"/>
    </row>
    <row r="139" spans="1:24" ht="27" customHeight="1" x14ac:dyDescent="0.25">
      <c r="A139" s="119">
        <v>6</v>
      </c>
      <c r="B139" s="55" t="s">
        <v>269</v>
      </c>
      <c r="C139" s="56" t="s">
        <v>227</v>
      </c>
      <c r="D139" s="30"/>
      <c r="E139" s="3"/>
      <c r="F139" s="3"/>
      <c r="G139" s="91" t="e">
        <f>#REF!*#REF!</f>
        <v>#REF!</v>
      </c>
      <c r="H139" s="16"/>
      <c r="I139" s="53"/>
      <c r="J139" s="53"/>
      <c r="K139" s="53"/>
      <c r="L139" s="53"/>
      <c r="M139" s="53"/>
      <c r="N139" s="53"/>
      <c r="O139" s="53"/>
      <c r="P139" s="53"/>
      <c r="Q139" s="53"/>
      <c r="R139" s="53"/>
      <c r="S139" s="53"/>
      <c r="T139" s="53"/>
      <c r="U139" s="53"/>
      <c r="V139" s="53"/>
      <c r="W139" s="53"/>
      <c r="X139" s="40"/>
    </row>
    <row r="140" spans="1:24" ht="27" customHeight="1" x14ac:dyDescent="0.25">
      <c r="A140" s="119">
        <v>7</v>
      </c>
      <c r="B140" s="55" t="s">
        <v>270</v>
      </c>
      <c r="C140" s="56" t="s">
        <v>236</v>
      </c>
      <c r="D140" s="30"/>
      <c r="E140" s="3"/>
      <c r="F140" s="3"/>
      <c r="G140" s="91" t="e">
        <f>#REF!*#REF!</f>
        <v>#REF!</v>
      </c>
      <c r="H140" s="16"/>
      <c r="I140" s="53"/>
      <c r="J140" s="53"/>
      <c r="K140" s="53"/>
      <c r="L140" s="53"/>
      <c r="M140" s="53"/>
      <c r="N140" s="53"/>
      <c r="O140" s="53"/>
      <c r="P140" s="53"/>
      <c r="Q140" s="53"/>
      <c r="R140" s="53"/>
      <c r="S140" s="53"/>
      <c r="T140" s="53"/>
      <c r="U140" s="53"/>
      <c r="V140" s="53"/>
      <c r="W140" s="53"/>
      <c r="X140" s="40"/>
    </row>
    <row r="141" spans="1:24" ht="27" customHeight="1" x14ac:dyDescent="0.25">
      <c r="A141" s="119">
        <v>8</v>
      </c>
      <c r="B141" s="55" t="s">
        <v>271</v>
      </c>
      <c r="C141" s="56" t="s">
        <v>272</v>
      </c>
      <c r="D141" s="30"/>
      <c r="E141" s="3"/>
      <c r="F141" s="3"/>
      <c r="G141" s="91" t="e">
        <f>#REF!*#REF!</f>
        <v>#REF!</v>
      </c>
      <c r="H141" s="16"/>
      <c r="I141" s="53"/>
      <c r="J141" s="53"/>
      <c r="K141" s="53"/>
      <c r="L141" s="53"/>
      <c r="M141" s="53"/>
      <c r="N141" s="53"/>
      <c r="O141" s="53"/>
      <c r="P141" s="53"/>
      <c r="Q141" s="53"/>
      <c r="R141" s="53"/>
      <c r="S141" s="53"/>
      <c r="T141" s="53"/>
      <c r="U141" s="53"/>
      <c r="V141" s="53"/>
      <c r="W141" s="53"/>
      <c r="X141" s="40"/>
    </row>
    <row r="142" spans="1:24" ht="27" customHeight="1" x14ac:dyDescent="0.25">
      <c r="A142" s="119">
        <v>9</v>
      </c>
      <c r="B142" s="55" t="s">
        <v>244</v>
      </c>
      <c r="C142" s="56" t="s">
        <v>240</v>
      </c>
      <c r="D142" s="30"/>
      <c r="E142" s="3"/>
      <c r="F142" s="3"/>
      <c r="G142" s="91" t="e">
        <f>#REF!*#REF!</f>
        <v>#REF!</v>
      </c>
      <c r="H142" s="16"/>
      <c r="I142" s="53"/>
      <c r="J142" s="53"/>
      <c r="K142" s="53"/>
      <c r="L142" s="53"/>
      <c r="M142" s="53"/>
      <c r="N142" s="53"/>
      <c r="O142" s="53"/>
      <c r="P142" s="53"/>
      <c r="Q142" s="53"/>
      <c r="R142" s="53"/>
      <c r="S142" s="53"/>
      <c r="T142" s="53"/>
      <c r="U142" s="53"/>
      <c r="V142" s="53"/>
      <c r="W142" s="53"/>
      <c r="X142" s="40"/>
    </row>
    <row r="143" spans="1:24" ht="27" customHeight="1" x14ac:dyDescent="0.25">
      <c r="A143" s="119">
        <v>10</v>
      </c>
      <c r="B143" s="55" t="s">
        <v>273</v>
      </c>
      <c r="C143" s="56" t="s">
        <v>64</v>
      </c>
      <c r="D143" s="30"/>
      <c r="E143" s="3"/>
      <c r="F143" s="3"/>
      <c r="G143" s="91" t="e">
        <f>#REF!*#REF!</f>
        <v>#REF!</v>
      </c>
      <c r="H143" s="16"/>
      <c r="I143" s="53"/>
      <c r="J143" s="53"/>
      <c r="K143" s="53"/>
      <c r="L143" s="53"/>
      <c r="M143" s="53"/>
      <c r="N143" s="53"/>
      <c r="O143" s="53"/>
      <c r="P143" s="53"/>
      <c r="Q143" s="53"/>
      <c r="R143" s="53"/>
      <c r="S143" s="53"/>
      <c r="T143" s="53"/>
      <c r="U143" s="53"/>
      <c r="V143" s="53"/>
      <c r="W143" s="53"/>
      <c r="X143" s="40"/>
    </row>
    <row r="144" spans="1:24" ht="27" customHeight="1" x14ac:dyDescent="0.25">
      <c r="A144" s="119">
        <v>11</v>
      </c>
      <c r="B144" s="55" t="s">
        <v>274</v>
      </c>
      <c r="C144" s="56" t="s">
        <v>64</v>
      </c>
      <c r="D144" s="30"/>
      <c r="E144" s="3"/>
      <c r="F144" s="3"/>
      <c r="G144" s="91" t="e">
        <f>#REF!*#REF!</f>
        <v>#REF!</v>
      </c>
      <c r="H144" s="16"/>
      <c r="I144" s="53"/>
      <c r="J144" s="53"/>
      <c r="K144" s="53"/>
      <c r="L144" s="53"/>
      <c r="M144" s="53"/>
      <c r="N144" s="53"/>
      <c r="O144" s="53"/>
      <c r="P144" s="53"/>
      <c r="Q144" s="53"/>
      <c r="R144" s="53"/>
      <c r="S144" s="53"/>
      <c r="T144" s="53"/>
      <c r="U144" s="53"/>
      <c r="V144" s="53"/>
      <c r="W144" s="53"/>
      <c r="X144" s="40"/>
    </row>
    <row r="145" spans="1:24" ht="27" customHeight="1" x14ac:dyDescent="0.25">
      <c r="A145" s="119">
        <v>12</v>
      </c>
      <c r="B145" s="55" t="s">
        <v>256</v>
      </c>
      <c r="C145" s="56" t="s">
        <v>257</v>
      </c>
      <c r="D145" s="30"/>
      <c r="E145" s="3"/>
      <c r="F145" s="3"/>
      <c r="G145" s="91" t="e">
        <f>#REF!*#REF!</f>
        <v>#REF!</v>
      </c>
      <c r="H145" s="16"/>
      <c r="I145" s="53"/>
      <c r="J145" s="53"/>
      <c r="K145" s="53"/>
      <c r="L145" s="53"/>
      <c r="M145" s="53"/>
      <c r="N145" s="53"/>
      <c r="O145" s="53"/>
      <c r="P145" s="53"/>
      <c r="Q145" s="53"/>
      <c r="R145" s="53"/>
      <c r="S145" s="53"/>
      <c r="T145" s="53"/>
      <c r="U145" s="53"/>
      <c r="V145" s="53"/>
      <c r="W145" s="53"/>
      <c r="X145" s="40"/>
    </row>
    <row r="146" spans="1:24" ht="27" customHeight="1" x14ac:dyDescent="0.25">
      <c r="A146" s="119">
        <v>13</v>
      </c>
      <c r="B146" s="75" t="s">
        <v>275</v>
      </c>
      <c r="C146" s="76" t="s">
        <v>154</v>
      </c>
      <c r="D146" s="106"/>
      <c r="E146" s="5"/>
      <c r="F146" s="5"/>
      <c r="G146" s="120" t="e">
        <f>#REF!*#REF!</f>
        <v>#REF!</v>
      </c>
      <c r="H146" s="77"/>
      <c r="I146" s="53"/>
      <c r="J146" s="53"/>
      <c r="K146" s="53"/>
      <c r="L146" s="53"/>
      <c r="M146" s="53"/>
      <c r="N146" s="53"/>
      <c r="O146" s="53"/>
      <c r="P146" s="53"/>
      <c r="Q146" s="53"/>
      <c r="R146" s="53"/>
      <c r="S146" s="53"/>
      <c r="T146" s="53"/>
      <c r="U146" s="53"/>
      <c r="V146" s="53"/>
      <c r="W146" s="53"/>
      <c r="X146" s="40"/>
    </row>
    <row r="147" spans="1:24" ht="27" customHeight="1" x14ac:dyDescent="0.25">
      <c r="A147" s="121"/>
      <c r="B147" s="108" t="s">
        <v>276</v>
      </c>
      <c r="C147" s="109"/>
      <c r="D147" s="122"/>
      <c r="E147" s="109"/>
      <c r="F147" s="109"/>
      <c r="G147" s="123" t="e">
        <f>SUM(G134:G146)*1.08</f>
        <v>#REF!</v>
      </c>
      <c r="H147" s="124">
        <f>SUM(H134:H146)*1.08</f>
        <v>0</v>
      </c>
      <c r="I147" s="53"/>
      <c r="J147" s="53"/>
      <c r="K147" s="53"/>
      <c r="L147" s="53"/>
      <c r="M147" s="53"/>
      <c r="N147" s="53"/>
      <c r="O147" s="53"/>
      <c r="P147" s="53"/>
      <c r="Q147" s="53"/>
      <c r="R147" s="53"/>
      <c r="S147" s="53"/>
      <c r="T147" s="53"/>
      <c r="U147" s="53"/>
      <c r="V147" s="53"/>
      <c r="W147" s="53"/>
      <c r="X147" s="40"/>
    </row>
    <row r="148" spans="1:24" ht="16.5" x14ac:dyDescent="0.25">
      <c r="A148" s="125"/>
      <c r="B148" s="68"/>
      <c r="C148" s="68"/>
      <c r="D148" s="40"/>
      <c r="E148" s="68"/>
      <c r="F148" s="68"/>
      <c r="G148" s="68"/>
      <c r="H148" s="68"/>
      <c r="I148" s="68"/>
      <c r="J148" s="68"/>
      <c r="K148" s="53"/>
      <c r="L148" s="53"/>
      <c r="M148" s="53"/>
      <c r="N148" s="53"/>
      <c r="O148" s="53"/>
      <c r="P148" s="53"/>
      <c r="Q148" s="53"/>
      <c r="R148" s="53"/>
      <c r="S148" s="53"/>
      <c r="T148" s="53"/>
      <c r="U148" s="53"/>
      <c r="V148" s="53"/>
      <c r="W148" s="53"/>
      <c r="X148" s="40"/>
    </row>
    <row r="149" spans="1:24" ht="16.5" x14ac:dyDescent="0.25">
      <c r="A149" s="125"/>
      <c r="B149" s="68"/>
      <c r="C149" s="68"/>
      <c r="D149" s="68"/>
      <c r="E149" s="68"/>
      <c r="F149" s="68"/>
      <c r="G149" s="68"/>
      <c r="H149" s="68"/>
      <c r="I149" s="68"/>
      <c r="J149" s="68"/>
      <c r="K149" s="53"/>
      <c r="L149" s="53"/>
      <c r="M149" s="53"/>
      <c r="N149" s="53"/>
      <c r="O149" s="53"/>
      <c r="P149" s="53"/>
      <c r="Q149" s="53"/>
      <c r="R149" s="53"/>
      <c r="S149" s="53"/>
      <c r="T149" s="53"/>
      <c r="U149" s="53"/>
      <c r="V149" s="53"/>
      <c r="W149" s="53"/>
      <c r="X149" s="40"/>
    </row>
  </sheetData>
  <mergeCells count="33">
    <mergeCell ref="A130:H130"/>
    <mergeCell ref="A132:A133"/>
    <mergeCell ref="B132:B133"/>
    <mergeCell ref="C132:C133"/>
    <mergeCell ref="D132:D133"/>
    <mergeCell ref="E132:F132"/>
    <mergeCell ref="G132:H132"/>
    <mergeCell ref="I79:J79"/>
    <mergeCell ref="A94:B94"/>
    <mergeCell ref="A100:A101"/>
    <mergeCell ref="B100:B101"/>
    <mergeCell ref="C100:C101"/>
    <mergeCell ref="D100:D101"/>
    <mergeCell ref="E100:G100"/>
    <mergeCell ref="A79:A80"/>
    <mergeCell ref="B79:B80"/>
    <mergeCell ref="C79:C80"/>
    <mergeCell ref="D79:D80"/>
    <mergeCell ref="E79:H79"/>
    <mergeCell ref="E51:H51"/>
    <mergeCell ref="A52:D52"/>
    <mergeCell ref="A53:D57"/>
    <mergeCell ref="A63:A64"/>
    <mergeCell ref="B63:B64"/>
    <mergeCell ref="C63:C64"/>
    <mergeCell ref="D63:D64"/>
    <mergeCell ref="E63:G63"/>
    <mergeCell ref="A1:H1"/>
    <mergeCell ref="A5:A6"/>
    <mergeCell ref="B5:B6"/>
    <mergeCell ref="C5:C6"/>
    <mergeCell ref="D5:D6"/>
    <mergeCell ref="E5:H5"/>
  </mergeCells>
  <pageMargins left="0.5" right="0.32" top="0.75" bottom="0.75" header="0.5" footer="0.5"/>
  <pageSetup paperSize="9" orientation="landscape" horizontalDpi="300" verticalDpi="300" r:id="rId1"/>
  <headerFooter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opLeftCell="A10" zoomScale="130" zoomScaleNormal="130" workbookViewId="0">
      <selection activeCell="H9" sqref="H9"/>
    </sheetView>
  </sheetViews>
  <sheetFormatPr defaultRowHeight="12.75" x14ac:dyDescent="0.2"/>
  <cols>
    <col min="1" max="1" width="5.140625" style="6" customWidth="1"/>
    <col min="2" max="2" width="21.28515625" style="6" customWidth="1"/>
    <col min="3" max="3" width="9.28515625" style="6"/>
    <col min="4" max="4" width="14" style="6" customWidth="1"/>
    <col min="5" max="5" width="16.42578125" style="6" customWidth="1"/>
    <col min="6" max="6" width="14.42578125" style="6" customWidth="1"/>
    <col min="7" max="7" width="11.7109375" style="6" customWidth="1"/>
    <col min="8" max="8" width="14.140625" style="6" customWidth="1"/>
    <col min="9" max="9" width="16" style="6" customWidth="1"/>
    <col min="10" max="10" width="13.42578125" style="6" customWidth="1"/>
    <col min="11" max="11" width="12.85546875" style="6" bestFit="1" customWidth="1"/>
    <col min="12" max="256" width="9.28515625" style="6"/>
    <col min="257" max="257" width="5.140625" style="6" customWidth="1"/>
    <col min="258" max="258" width="21.28515625" style="6" customWidth="1"/>
    <col min="259" max="259" width="9.28515625" style="6"/>
    <col min="260" max="260" width="14" style="6" customWidth="1"/>
    <col min="261" max="261" width="16.42578125" style="6" customWidth="1"/>
    <col min="262" max="262" width="14.42578125" style="6" customWidth="1"/>
    <col min="263" max="263" width="11.7109375" style="6" customWidth="1"/>
    <col min="264" max="264" width="14.140625" style="6" customWidth="1"/>
    <col min="265" max="265" width="16" style="6" customWidth="1"/>
    <col min="266" max="266" width="13.42578125" style="6" customWidth="1"/>
    <col min="267" max="267" width="12.85546875" style="6" bestFit="1" customWidth="1"/>
    <col min="268" max="512" width="9.28515625" style="6"/>
    <col min="513" max="513" width="5.140625" style="6" customWidth="1"/>
    <col min="514" max="514" width="21.28515625" style="6" customWidth="1"/>
    <col min="515" max="515" width="9.28515625" style="6"/>
    <col min="516" max="516" width="14" style="6" customWidth="1"/>
    <col min="517" max="517" width="16.42578125" style="6" customWidth="1"/>
    <col min="518" max="518" width="14.42578125" style="6" customWidth="1"/>
    <col min="519" max="519" width="11.7109375" style="6" customWidth="1"/>
    <col min="520" max="520" width="14.140625" style="6" customWidth="1"/>
    <col min="521" max="521" width="16" style="6" customWidth="1"/>
    <col min="522" max="522" width="13.42578125" style="6" customWidth="1"/>
    <col min="523" max="523" width="12.85546875" style="6" bestFit="1" customWidth="1"/>
    <col min="524" max="768" width="9.28515625" style="6"/>
    <col min="769" max="769" width="5.140625" style="6" customWidth="1"/>
    <col min="770" max="770" width="21.28515625" style="6" customWidth="1"/>
    <col min="771" max="771" width="9.28515625" style="6"/>
    <col min="772" max="772" width="14" style="6" customWidth="1"/>
    <col min="773" max="773" width="16.42578125" style="6" customWidth="1"/>
    <col min="774" max="774" width="14.42578125" style="6" customWidth="1"/>
    <col min="775" max="775" width="11.7109375" style="6" customWidth="1"/>
    <col min="776" max="776" width="14.140625" style="6" customWidth="1"/>
    <col min="777" max="777" width="16" style="6" customWidth="1"/>
    <col min="778" max="778" width="13.42578125" style="6" customWidth="1"/>
    <col min="779" max="779" width="12.85546875" style="6" bestFit="1" customWidth="1"/>
    <col min="780" max="1024" width="9.28515625" style="6"/>
    <col min="1025" max="1025" width="5.140625" style="6" customWidth="1"/>
    <col min="1026" max="1026" width="21.28515625" style="6" customWidth="1"/>
    <col min="1027" max="1027" width="9.28515625" style="6"/>
    <col min="1028" max="1028" width="14" style="6" customWidth="1"/>
    <col min="1029" max="1029" width="16.42578125" style="6" customWidth="1"/>
    <col min="1030" max="1030" width="14.42578125" style="6" customWidth="1"/>
    <col min="1031" max="1031" width="11.7109375" style="6" customWidth="1"/>
    <col min="1032" max="1032" width="14.140625" style="6" customWidth="1"/>
    <col min="1033" max="1033" width="16" style="6" customWidth="1"/>
    <col min="1034" max="1034" width="13.42578125" style="6" customWidth="1"/>
    <col min="1035" max="1035" width="12.85546875" style="6" bestFit="1" customWidth="1"/>
    <col min="1036" max="1280" width="9.28515625" style="6"/>
    <col min="1281" max="1281" width="5.140625" style="6" customWidth="1"/>
    <col min="1282" max="1282" width="21.28515625" style="6" customWidth="1"/>
    <col min="1283" max="1283" width="9.28515625" style="6"/>
    <col min="1284" max="1284" width="14" style="6" customWidth="1"/>
    <col min="1285" max="1285" width="16.42578125" style="6" customWidth="1"/>
    <col min="1286" max="1286" width="14.42578125" style="6" customWidth="1"/>
    <col min="1287" max="1287" width="11.7109375" style="6" customWidth="1"/>
    <col min="1288" max="1288" width="14.140625" style="6" customWidth="1"/>
    <col min="1289" max="1289" width="16" style="6" customWidth="1"/>
    <col min="1290" max="1290" width="13.42578125" style="6" customWidth="1"/>
    <col min="1291" max="1291" width="12.85546875" style="6" bestFit="1" customWidth="1"/>
    <col min="1292" max="1536" width="9.28515625" style="6"/>
    <col min="1537" max="1537" width="5.140625" style="6" customWidth="1"/>
    <col min="1538" max="1538" width="21.28515625" style="6" customWidth="1"/>
    <col min="1539" max="1539" width="9.28515625" style="6"/>
    <col min="1540" max="1540" width="14" style="6" customWidth="1"/>
    <col min="1541" max="1541" width="16.42578125" style="6" customWidth="1"/>
    <col min="1542" max="1542" width="14.42578125" style="6" customWidth="1"/>
    <col min="1543" max="1543" width="11.7109375" style="6" customWidth="1"/>
    <col min="1544" max="1544" width="14.140625" style="6" customWidth="1"/>
    <col min="1545" max="1545" width="16" style="6" customWidth="1"/>
    <col min="1546" max="1546" width="13.42578125" style="6" customWidth="1"/>
    <col min="1547" max="1547" width="12.85546875" style="6" bestFit="1" customWidth="1"/>
    <col min="1548" max="1792" width="9.28515625" style="6"/>
    <col min="1793" max="1793" width="5.140625" style="6" customWidth="1"/>
    <col min="1794" max="1794" width="21.28515625" style="6" customWidth="1"/>
    <col min="1795" max="1795" width="9.28515625" style="6"/>
    <col min="1796" max="1796" width="14" style="6" customWidth="1"/>
    <col min="1797" max="1797" width="16.42578125" style="6" customWidth="1"/>
    <col min="1798" max="1798" width="14.42578125" style="6" customWidth="1"/>
    <col min="1799" max="1799" width="11.7109375" style="6" customWidth="1"/>
    <col min="1800" max="1800" width="14.140625" style="6" customWidth="1"/>
    <col min="1801" max="1801" width="16" style="6" customWidth="1"/>
    <col min="1802" max="1802" width="13.42578125" style="6" customWidth="1"/>
    <col min="1803" max="1803" width="12.85546875" style="6" bestFit="1" customWidth="1"/>
    <col min="1804" max="2048" width="9.28515625" style="6"/>
    <col min="2049" max="2049" width="5.140625" style="6" customWidth="1"/>
    <col min="2050" max="2050" width="21.28515625" style="6" customWidth="1"/>
    <col min="2051" max="2051" width="9.28515625" style="6"/>
    <col min="2052" max="2052" width="14" style="6" customWidth="1"/>
    <col min="2053" max="2053" width="16.42578125" style="6" customWidth="1"/>
    <col min="2054" max="2054" width="14.42578125" style="6" customWidth="1"/>
    <col min="2055" max="2055" width="11.7109375" style="6" customWidth="1"/>
    <col min="2056" max="2056" width="14.140625" style="6" customWidth="1"/>
    <col min="2057" max="2057" width="16" style="6" customWidth="1"/>
    <col min="2058" max="2058" width="13.42578125" style="6" customWidth="1"/>
    <col min="2059" max="2059" width="12.85546875" style="6" bestFit="1" customWidth="1"/>
    <col min="2060" max="2304" width="9.28515625" style="6"/>
    <col min="2305" max="2305" width="5.140625" style="6" customWidth="1"/>
    <col min="2306" max="2306" width="21.28515625" style="6" customWidth="1"/>
    <col min="2307" max="2307" width="9.28515625" style="6"/>
    <col min="2308" max="2308" width="14" style="6" customWidth="1"/>
    <col min="2309" max="2309" width="16.42578125" style="6" customWidth="1"/>
    <col min="2310" max="2310" width="14.42578125" style="6" customWidth="1"/>
    <col min="2311" max="2311" width="11.7109375" style="6" customWidth="1"/>
    <col min="2312" max="2312" width="14.140625" style="6" customWidth="1"/>
    <col min="2313" max="2313" width="16" style="6" customWidth="1"/>
    <col min="2314" max="2314" width="13.42578125" style="6" customWidth="1"/>
    <col min="2315" max="2315" width="12.85546875" style="6" bestFit="1" customWidth="1"/>
    <col min="2316" max="2560" width="9.28515625" style="6"/>
    <col min="2561" max="2561" width="5.140625" style="6" customWidth="1"/>
    <col min="2562" max="2562" width="21.28515625" style="6" customWidth="1"/>
    <col min="2563" max="2563" width="9.28515625" style="6"/>
    <col min="2564" max="2564" width="14" style="6" customWidth="1"/>
    <col min="2565" max="2565" width="16.42578125" style="6" customWidth="1"/>
    <col min="2566" max="2566" width="14.42578125" style="6" customWidth="1"/>
    <col min="2567" max="2567" width="11.7109375" style="6" customWidth="1"/>
    <col min="2568" max="2568" width="14.140625" style="6" customWidth="1"/>
    <col min="2569" max="2569" width="16" style="6" customWidth="1"/>
    <col min="2570" max="2570" width="13.42578125" style="6" customWidth="1"/>
    <col min="2571" max="2571" width="12.85546875" style="6" bestFit="1" customWidth="1"/>
    <col min="2572" max="2816" width="9.28515625" style="6"/>
    <col min="2817" max="2817" width="5.140625" style="6" customWidth="1"/>
    <col min="2818" max="2818" width="21.28515625" style="6" customWidth="1"/>
    <col min="2819" max="2819" width="9.28515625" style="6"/>
    <col min="2820" max="2820" width="14" style="6" customWidth="1"/>
    <col min="2821" max="2821" width="16.42578125" style="6" customWidth="1"/>
    <col min="2822" max="2822" width="14.42578125" style="6" customWidth="1"/>
    <col min="2823" max="2823" width="11.7109375" style="6" customWidth="1"/>
    <col min="2824" max="2824" width="14.140625" style="6" customWidth="1"/>
    <col min="2825" max="2825" width="16" style="6" customWidth="1"/>
    <col min="2826" max="2826" width="13.42578125" style="6" customWidth="1"/>
    <col min="2827" max="2827" width="12.85546875" style="6" bestFit="1" customWidth="1"/>
    <col min="2828" max="3072" width="9.28515625" style="6"/>
    <col min="3073" max="3073" width="5.140625" style="6" customWidth="1"/>
    <col min="3074" max="3074" width="21.28515625" style="6" customWidth="1"/>
    <col min="3075" max="3075" width="9.28515625" style="6"/>
    <col min="3076" max="3076" width="14" style="6" customWidth="1"/>
    <col min="3077" max="3077" width="16.42578125" style="6" customWidth="1"/>
    <col min="3078" max="3078" width="14.42578125" style="6" customWidth="1"/>
    <col min="3079" max="3079" width="11.7109375" style="6" customWidth="1"/>
    <col min="3080" max="3080" width="14.140625" style="6" customWidth="1"/>
    <col min="3081" max="3081" width="16" style="6" customWidth="1"/>
    <col min="3082" max="3082" width="13.42578125" style="6" customWidth="1"/>
    <col min="3083" max="3083" width="12.85546875" style="6" bestFit="1" customWidth="1"/>
    <col min="3084" max="3328" width="9.28515625" style="6"/>
    <col min="3329" max="3329" width="5.140625" style="6" customWidth="1"/>
    <col min="3330" max="3330" width="21.28515625" style="6" customWidth="1"/>
    <col min="3331" max="3331" width="9.28515625" style="6"/>
    <col min="3332" max="3332" width="14" style="6" customWidth="1"/>
    <col min="3333" max="3333" width="16.42578125" style="6" customWidth="1"/>
    <col min="3334" max="3334" width="14.42578125" style="6" customWidth="1"/>
    <col min="3335" max="3335" width="11.7109375" style="6" customWidth="1"/>
    <col min="3336" max="3336" width="14.140625" style="6" customWidth="1"/>
    <col min="3337" max="3337" width="16" style="6" customWidth="1"/>
    <col min="3338" max="3338" width="13.42578125" style="6" customWidth="1"/>
    <col min="3339" max="3339" width="12.85546875" style="6" bestFit="1" customWidth="1"/>
    <col min="3340" max="3584" width="9.28515625" style="6"/>
    <col min="3585" max="3585" width="5.140625" style="6" customWidth="1"/>
    <col min="3586" max="3586" width="21.28515625" style="6" customWidth="1"/>
    <col min="3587" max="3587" width="9.28515625" style="6"/>
    <col min="3588" max="3588" width="14" style="6" customWidth="1"/>
    <col min="3589" max="3589" width="16.42578125" style="6" customWidth="1"/>
    <col min="3590" max="3590" width="14.42578125" style="6" customWidth="1"/>
    <col min="3591" max="3591" width="11.7109375" style="6" customWidth="1"/>
    <col min="3592" max="3592" width="14.140625" style="6" customWidth="1"/>
    <col min="3593" max="3593" width="16" style="6" customWidth="1"/>
    <col min="3594" max="3594" width="13.42578125" style="6" customWidth="1"/>
    <col min="3595" max="3595" width="12.85546875" style="6" bestFit="1" customWidth="1"/>
    <col min="3596" max="3840" width="9.28515625" style="6"/>
    <col min="3841" max="3841" width="5.140625" style="6" customWidth="1"/>
    <col min="3842" max="3842" width="21.28515625" style="6" customWidth="1"/>
    <col min="3843" max="3843" width="9.28515625" style="6"/>
    <col min="3844" max="3844" width="14" style="6" customWidth="1"/>
    <col min="3845" max="3845" width="16.42578125" style="6" customWidth="1"/>
    <col min="3846" max="3846" width="14.42578125" style="6" customWidth="1"/>
    <col min="3847" max="3847" width="11.7109375" style="6" customWidth="1"/>
    <col min="3848" max="3848" width="14.140625" style="6" customWidth="1"/>
    <col min="3849" max="3849" width="16" style="6" customWidth="1"/>
    <col min="3850" max="3850" width="13.42578125" style="6" customWidth="1"/>
    <col min="3851" max="3851" width="12.85546875" style="6" bestFit="1" customWidth="1"/>
    <col min="3852" max="4096" width="9.28515625" style="6"/>
    <col min="4097" max="4097" width="5.140625" style="6" customWidth="1"/>
    <col min="4098" max="4098" width="21.28515625" style="6" customWidth="1"/>
    <col min="4099" max="4099" width="9.28515625" style="6"/>
    <col min="4100" max="4100" width="14" style="6" customWidth="1"/>
    <col min="4101" max="4101" width="16.42578125" style="6" customWidth="1"/>
    <col min="4102" max="4102" width="14.42578125" style="6" customWidth="1"/>
    <col min="4103" max="4103" width="11.7109375" style="6" customWidth="1"/>
    <col min="4104" max="4104" width="14.140625" style="6" customWidth="1"/>
    <col min="4105" max="4105" width="16" style="6" customWidth="1"/>
    <col min="4106" max="4106" width="13.42578125" style="6" customWidth="1"/>
    <col min="4107" max="4107" width="12.85546875" style="6" bestFit="1" customWidth="1"/>
    <col min="4108" max="4352" width="9.28515625" style="6"/>
    <col min="4353" max="4353" width="5.140625" style="6" customWidth="1"/>
    <col min="4354" max="4354" width="21.28515625" style="6" customWidth="1"/>
    <col min="4355" max="4355" width="9.28515625" style="6"/>
    <col min="4356" max="4356" width="14" style="6" customWidth="1"/>
    <col min="4357" max="4357" width="16.42578125" style="6" customWidth="1"/>
    <col min="4358" max="4358" width="14.42578125" style="6" customWidth="1"/>
    <col min="4359" max="4359" width="11.7109375" style="6" customWidth="1"/>
    <col min="4360" max="4360" width="14.140625" style="6" customWidth="1"/>
    <col min="4361" max="4361" width="16" style="6" customWidth="1"/>
    <col min="4362" max="4362" width="13.42578125" style="6" customWidth="1"/>
    <col min="4363" max="4363" width="12.85546875" style="6" bestFit="1" customWidth="1"/>
    <col min="4364" max="4608" width="9.28515625" style="6"/>
    <col min="4609" max="4609" width="5.140625" style="6" customWidth="1"/>
    <col min="4610" max="4610" width="21.28515625" style="6" customWidth="1"/>
    <col min="4611" max="4611" width="9.28515625" style="6"/>
    <col min="4612" max="4612" width="14" style="6" customWidth="1"/>
    <col min="4613" max="4613" width="16.42578125" style="6" customWidth="1"/>
    <col min="4614" max="4614" width="14.42578125" style="6" customWidth="1"/>
    <col min="4615" max="4615" width="11.7109375" style="6" customWidth="1"/>
    <col min="4616" max="4616" width="14.140625" style="6" customWidth="1"/>
    <col min="4617" max="4617" width="16" style="6" customWidth="1"/>
    <col min="4618" max="4618" width="13.42578125" style="6" customWidth="1"/>
    <col min="4619" max="4619" width="12.85546875" style="6" bestFit="1" customWidth="1"/>
    <col min="4620" max="4864" width="9.28515625" style="6"/>
    <col min="4865" max="4865" width="5.140625" style="6" customWidth="1"/>
    <col min="4866" max="4866" width="21.28515625" style="6" customWidth="1"/>
    <col min="4867" max="4867" width="9.28515625" style="6"/>
    <col min="4868" max="4868" width="14" style="6" customWidth="1"/>
    <col min="4869" max="4869" width="16.42578125" style="6" customWidth="1"/>
    <col min="4870" max="4870" width="14.42578125" style="6" customWidth="1"/>
    <col min="4871" max="4871" width="11.7109375" style="6" customWidth="1"/>
    <col min="4872" max="4872" width="14.140625" style="6" customWidth="1"/>
    <col min="4873" max="4873" width="16" style="6" customWidth="1"/>
    <col min="4874" max="4874" width="13.42578125" style="6" customWidth="1"/>
    <col min="4875" max="4875" width="12.85546875" style="6" bestFit="1" customWidth="1"/>
    <col min="4876" max="5120" width="9.28515625" style="6"/>
    <col min="5121" max="5121" width="5.140625" style="6" customWidth="1"/>
    <col min="5122" max="5122" width="21.28515625" style="6" customWidth="1"/>
    <col min="5123" max="5123" width="9.28515625" style="6"/>
    <col min="5124" max="5124" width="14" style="6" customWidth="1"/>
    <col min="5125" max="5125" width="16.42578125" style="6" customWidth="1"/>
    <col min="5126" max="5126" width="14.42578125" style="6" customWidth="1"/>
    <col min="5127" max="5127" width="11.7109375" style="6" customWidth="1"/>
    <col min="5128" max="5128" width="14.140625" style="6" customWidth="1"/>
    <col min="5129" max="5129" width="16" style="6" customWidth="1"/>
    <col min="5130" max="5130" width="13.42578125" style="6" customWidth="1"/>
    <col min="5131" max="5131" width="12.85546875" style="6" bestFit="1" customWidth="1"/>
    <col min="5132" max="5376" width="9.28515625" style="6"/>
    <col min="5377" max="5377" width="5.140625" style="6" customWidth="1"/>
    <col min="5378" max="5378" width="21.28515625" style="6" customWidth="1"/>
    <col min="5379" max="5379" width="9.28515625" style="6"/>
    <col min="5380" max="5380" width="14" style="6" customWidth="1"/>
    <col min="5381" max="5381" width="16.42578125" style="6" customWidth="1"/>
    <col min="5382" max="5382" width="14.42578125" style="6" customWidth="1"/>
    <col min="5383" max="5383" width="11.7109375" style="6" customWidth="1"/>
    <col min="5384" max="5384" width="14.140625" style="6" customWidth="1"/>
    <col min="5385" max="5385" width="16" style="6" customWidth="1"/>
    <col min="5386" max="5386" width="13.42578125" style="6" customWidth="1"/>
    <col min="5387" max="5387" width="12.85546875" style="6" bestFit="1" customWidth="1"/>
    <col min="5388" max="5632" width="9.28515625" style="6"/>
    <col min="5633" max="5633" width="5.140625" style="6" customWidth="1"/>
    <col min="5634" max="5634" width="21.28515625" style="6" customWidth="1"/>
    <col min="5635" max="5635" width="9.28515625" style="6"/>
    <col min="5636" max="5636" width="14" style="6" customWidth="1"/>
    <col min="5637" max="5637" width="16.42578125" style="6" customWidth="1"/>
    <col min="5638" max="5638" width="14.42578125" style="6" customWidth="1"/>
    <col min="5639" max="5639" width="11.7109375" style="6" customWidth="1"/>
    <col min="5640" max="5640" width="14.140625" style="6" customWidth="1"/>
    <col min="5641" max="5641" width="16" style="6" customWidth="1"/>
    <col min="5642" max="5642" width="13.42578125" style="6" customWidth="1"/>
    <col min="5643" max="5643" width="12.85546875" style="6" bestFit="1" customWidth="1"/>
    <col min="5644" max="5888" width="9.28515625" style="6"/>
    <col min="5889" max="5889" width="5.140625" style="6" customWidth="1"/>
    <col min="5890" max="5890" width="21.28515625" style="6" customWidth="1"/>
    <col min="5891" max="5891" width="9.28515625" style="6"/>
    <col min="5892" max="5892" width="14" style="6" customWidth="1"/>
    <col min="5893" max="5893" width="16.42578125" style="6" customWidth="1"/>
    <col min="5894" max="5894" width="14.42578125" style="6" customWidth="1"/>
    <col min="5895" max="5895" width="11.7109375" style="6" customWidth="1"/>
    <col min="5896" max="5896" width="14.140625" style="6" customWidth="1"/>
    <col min="5897" max="5897" width="16" style="6" customWidth="1"/>
    <col min="5898" max="5898" width="13.42578125" style="6" customWidth="1"/>
    <col min="5899" max="5899" width="12.85546875" style="6" bestFit="1" customWidth="1"/>
    <col min="5900" max="6144" width="9.28515625" style="6"/>
    <col min="6145" max="6145" width="5.140625" style="6" customWidth="1"/>
    <col min="6146" max="6146" width="21.28515625" style="6" customWidth="1"/>
    <col min="6147" max="6147" width="9.28515625" style="6"/>
    <col min="6148" max="6148" width="14" style="6" customWidth="1"/>
    <col min="6149" max="6149" width="16.42578125" style="6" customWidth="1"/>
    <col min="6150" max="6150" width="14.42578125" style="6" customWidth="1"/>
    <col min="6151" max="6151" width="11.7109375" style="6" customWidth="1"/>
    <col min="6152" max="6152" width="14.140625" style="6" customWidth="1"/>
    <col min="6153" max="6153" width="16" style="6" customWidth="1"/>
    <col min="6154" max="6154" width="13.42578125" style="6" customWidth="1"/>
    <col min="6155" max="6155" width="12.85546875" style="6" bestFit="1" customWidth="1"/>
    <col min="6156" max="6400" width="9.28515625" style="6"/>
    <col min="6401" max="6401" width="5.140625" style="6" customWidth="1"/>
    <col min="6402" max="6402" width="21.28515625" style="6" customWidth="1"/>
    <col min="6403" max="6403" width="9.28515625" style="6"/>
    <col min="6404" max="6404" width="14" style="6" customWidth="1"/>
    <col min="6405" max="6405" width="16.42578125" style="6" customWidth="1"/>
    <col min="6406" max="6406" width="14.42578125" style="6" customWidth="1"/>
    <col min="6407" max="6407" width="11.7109375" style="6" customWidth="1"/>
    <col min="6408" max="6408" width="14.140625" style="6" customWidth="1"/>
    <col min="6409" max="6409" width="16" style="6" customWidth="1"/>
    <col min="6410" max="6410" width="13.42578125" style="6" customWidth="1"/>
    <col min="6411" max="6411" width="12.85546875" style="6" bestFit="1" customWidth="1"/>
    <col min="6412" max="6656" width="9.28515625" style="6"/>
    <col min="6657" max="6657" width="5.140625" style="6" customWidth="1"/>
    <col min="6658" max="6658" width="21.28515625" style="6" customWidth="1"/>
    <col min="6659" max="6659" width="9.28515625" style="6"/>
    <col min="6660" max="6660" width="14" style="6" customWidth="1"/>
    <col min="6661" max="6661" width="16.42578125" style="6" customWidth="1"/>
    <col min="6662" max="6662" width="14.42578125" style="6" customWidth="1"/>
    <col min="6663" max="6663" width="11.7109375" style="6" customWidth="1"/>
    <col min="6664" max="6664" width="14.140625" style="6" customWidth="1"/>
    <col min="6665" max="6665" width="16" style="6" customWidth="1"/>
    <col min="6666" max="6666" width="13.42578125" style="6" customWidth="1"/>
    <col min="6667" max="6667" width="12.85546875" style="6" bestFit="1" customWidth="1"/>
    <col min="6668" max="6912" width="9.28515625" style="6"/>
    <col min="6913" max="6913" width="5.140625" style="6" customWidth="1"/>
    <col min="6914" max="6914" width="21.28515625" style="6" customWidth="1"/>
    <col min="6915" max="6915" width="9.28515625" style="6"/>
    <col min="6916" max="6916" width="14" style="6" customWidth="1"/>
    <col min="6917" max="6917" width="16.42578125" style="6" customWidth="1"/>
    <col min="6918" max="6918" width="14.42578125" style="6" customWidth="1"/>
    <col min="6919" max="6919" width="11.7109375" style="6" customWidth="1"/>
    <col min="6920" max="6920" width="14.140625" style="6" customWidth="1"/>
    <col min="6921" max="6921" width="16" style="6" customWidth="1"/>
    <col min="6922" max="6922" width="13.42578125" style="6" customWidth="1"/>
    <col min="6923" max="6923" width="12.85546875" style="6" bestFit="1" customWidth="1"/>
    <col min="6924" max="7168" width="9.28515625" style="6"/>
    <col min="7169" max="7169" width="5.140625" style="6" customWidth="1"/>
    <col min="7170" max="7170" width="21.28515625" style="6" customWidth="1"/>
    <col min="7171" max="7171" width="9.28515625" style="6"/>
    <col min="7172" max="7172" width="14" style="6" customWidth="1"/>
    <col min="7173" max="7173" width="16.42578125" style="6" customWidth="1"/>
    <col min="7174" max="7174" width="14.42578125" style="6" customWidth="1"/>
    <col min="7175" max="7175" width="11.7109375" style="6" customWidth="1"/>
    <col min="7176" max="7176" width="14.140625" style="6" customWidth="1"/>
    <col min="7177" max="7177" width="16" style="6" customWidth="1"/>
    <col min="7178" max="7178" width="13.42578125" style="6" customWidth="1"/>
    <col min="7179" max="7179" width="12.85546875" style="6" bestFit="1" customWidth="1"/>
    <col min="7180" max="7424" width="9.28515625" style="6"/>
    <col min="7425" max="7425" width="5.140625" style="6" customWidth="1"/>
    <col min="7426" max="7426" width="21.28515625" style="6" customWidth="1"/>
    <col min="7427" max="7427" width="9.28515625" style="6"/>
    <col min="7428" max="7428" width="14" style="6" customWidth="1"/>
    <col min="7429" max="7429" width="16.42578125" style="6" customWidth="1"/>
    <col min="7430" max="7430" width="14.42578125" style="6" customWidth="1"/>
    <col min="7431" max="7431" width="11.7109375" style="6" customWidth="1"/>
    <col min="7432" max="7432" width="14.140625" style="6" customWidth="1"/>
    <col min="7433" max="7433" width="16" style="6" customWidth="1"/>
    <col min="7434" max="7434" width="13.42578125" style="6" customWidth="1"/>
    <col min="7435" max="7435" width="12.85546875" style="6" bestFit="1" customWidth="1"/>
    <col min="7436" max="7680" width="9.28515625" style="6"/>
    <col min="7681" max="7681" width="5.140625" style="6" customWidth="1"/>
    <col min="7682" max="7682" width="21.28515625" style="6" customWidth="1"/>
    <col min="7683" max="7683" width="9.28515625" style="6"/>
    <col min="7684" max="7684" width="14" style="6" customWidth="1"/>
    <col min="7685" max="7685" width="16.42578125" style="6" customWidth="1"/>
    <col min="7686" max="7686" width="14.42578125" style="6" customWidth="1"/>
    <col min="7687" max="7687" width="11.7109375" style="6" customWidth="1"/>
    <col min="7688" max="7688" width="14.140625" style="6" customWidth="1"/>
    <col min="7689" max="7689" width="16" style="6" customWidth="1"/>
    <col min="7690" max="7690" width="13.42578125" style="6" customWidth="1"/>
    <col min="7691" max="7691" width="12.85546875" style="6" bestFit="1" customWidth="1"/>
    <col min="7692" max="7936" width="9.28515625" style="6"/>
    <col min="7937" max="7937" width="5.140625" style="6" customWidth="1"/>
    <col min="7938" max="7938" width="21.28515625" style="6" customWidth="1"/>
    <col min="7939" max="7939" width="9.28515625" style="6"/>
    <col min="7940" max="7940" width="14" style="6" customWidth="1"/>
    <col min="7941" max="7941" width="16.42578125" style="6" customWidth="1"/>
    <col min="7942" max="7942" width="14.42578125" style="6" customWidth="1"/>
    <col min="7943" max="7943" width="11.7109375" style="6" customWidth="1"/>
    <col min="7944" max="7944" width="14.140625" style="6" customWidth="1"/>
    <col min="7945" max="7945" width="16" style="6" customWidth="1"/>
    <col min="7946" max="7946" width="13.42578125" style="6" customWidth="1"/>
    <col min="7947" max="7947" width="12.85546875" style="6" bestFit="1" customWidth="1"/>
    <col min="7948" max="8192" width="9.28515625" style="6"/>
    <col min="8193" max="8193" width="5.140625" style="6" customWidth="1"/>
    <col min="8194" max="8194" width="21.28515625" style="6" customWidth="1"/>
    <col min="8195" max="8195" width="9.28515625" style="6"/>
    <col min="8196" max="8196" width="14" style="6" customWidth="1"/>
    <col min="8197" max="8197" width="16.42578125" style="6" customWidth="1"/>
    <col min="8198" max="8198" width="14.42578125" style="6" customWidth="1"/>
    <col min="8199" max="8199" width="11.7109375" style="6" customWidth="1"/>
    <col min="8200" max="8200" width="14.140625" style="6" customWidth="1"/>
    <col min="8201" max="8201" width="16" style="6" customWidth="1"/>
    <col min="8202" max="8202" width="13.42578125" style="6" customWidth="1"/>
    <col min="8203" max="8203" width="12.85546875" style="6" bestFit="1" customWidth="1"/>
    <col min="8204" max="8448" width="9.28515625" style="6"/>
    <col min="8449" max="8449" width="5.140625" style="6" customWidth="1"/>
    <col min="8450" max="8450" width="21.28515625" style="6" customWidth="1"/>
    <col min="8451" max="8451" width="9.28515625" style="6"/>
    <col min="8452" max="8452" width="14" style="6" customWidth="1"/>
    <col min="8453" max="8453" width="16.42578125" style="6" customWidth="1"/>
    <col min="8454" max="8454" width="14.42578125" style="6" customWidth="1"/>
    <col min="8455" max="8455" width="11.7109375" style="6" customWidth="1"/>
    <col min="8456" max="8456" width="14.140625" style="6" customWidth="1"/>
    <col min="8457" max="8457" width="16" style="6" customWidth="1"/>
    <col min="8458" max="8458" width="13.42578125" style="6" customWidth="1"/>
    <col min="8459" max="8459" width="12.85546875" style="6" bestFit="1" customWidth="1"/>
    <col min="8460" max="8704" width="9.28515625" style="6"/>
    <col min="8705" max="8705" width="5.140625" style="6" customWidth="1"/>
    <col min="8706" max="8706" width="21.28515625" style="6" customWidth="1"/>
    <col min="8707" max="8707" width="9.28515625" style="6"/>
    <col min="8708" max="8708" width="14" style="6" customWidth="1"/>
    <col min="8709" max="8709" width="16.42578125" style="6" customWidth="1"/>
    <col min="8710" max="8710" width="14.42578125" style="6" customWidth="1"/>
    <col min="8711" max="8711" width="11.7109375" style="6" customWidth="1"/>
    <col min="8712" max="8712" width="14.140625" style="6" customWidth="1"/>
    <col min="8713" max="8713" width="16" style="6" customWidth="1"/>
    <col min="8714" max="8714" width="13.42578125" style="6" customWidth="1"/>
    <col min="8715" max="8715" width="12.85546875" style="6" bestFit="1" customWidth="1"/>
    <col min="8716" max="8960" width="9.28515625" style="6"/>
    <col min="8961" max="8961" width="5.140625" style="6" customWidth="1"/>
    <col min="8962" max="8962" width="21.28515625" style="6" customWidth="1"/>
    <col min="8963" max="8963" width="9.28515625" style="6"/>
    <col min="8964" max="8964" width="14" style="6" customWidth="1"/>
    <col min="8965" max="8965" width="16.42578125" style="6" customWidth="1"/>
    <col min="8966" max="8966" width="14.42578125" style="6" customWidth="1"/>
    <col min="8967" max="8967" width="11.7109375" style="6" customWidth="1"/>
    <col min="8968" max="8968" width="14.140625" style="6" customWidth="1"/>
    <col min="8969" max="8969" width="16" style="6" customWidth="1"/>
    <col min="8970" max="8970" width="13.42578125" style="6" customWidth="1"/>
    <col min="8971" max="8971" width="12.85546875" style="6" bestFit="1" customWidth="1"/>
    <col min="8972" max="9216" width="9.28515625" style="6"/>
    <col min="9217" max="9217" width="5.140625" style="6" customWidth="1"/>
    <col min="9218" max="9218" width="21.28515625" style="6" customWidth="1"/>
    <col min="9219" max="9219" width="9.28515625" style="6"/>
    <col min="9220" max="9220" width="14" style="6" customWidth="1"/>
    <col min="9221" max="9221" width="16.42578125" style="6" customWidth="1"/>
    <col min="9222" max="9222" width="14.42578125" style="6" customWidth="1"/>
    <col min="9223" max="9223" width="11.7109375" style="6" customWidth="1"/>
    <col min="9224" max="9224" width="14.140625" style="6" customWidth="1"/>
    <col min="9225" max="9225" width="16" style="6" customWidth="1"/>
    <col min="9226" max="9226" width="13.42578125" style="6" customWidth="1"/>
    <col min="9227" max="9227" width="12.85546875" style="6" bestFit="1" customWidth="1"/>
    <col min="9228" max="9472" width="9.28515625" style="6"/>
    <col min="9473" max="9473" width="5.140625" style="6" customWidth="1"/>
    <col min="9474" max="9474" width="21.28515625" style="6" customWidth="1"/>
    <col min="9475" max="9475" width="9.28515625" style="6"/>
    <col min="9476" max="9476" width="14" style="6" customWidth="1"/>
    <col min="9477" max="9477" width="16.42578125" style="6" customWidth="1"/>
    <col min="9478" max="9478" width="14.42578125" style="6" customWidth="1"/>
    <col min="9479" max="9479" width="11.7109375" style="6" customWidth="1"/>
    <col min="9480" max="9480" width="14.140625" style="6" customWidth="1"/>
    <col min="9481" max="9481" width="16" style="6" customWidth="1"/>
    <col min="9482" max="9482" width="13.42578125" style="6" customWidth="1"/>
    <col min="9483" max="9483" width="12.85546875" style="6" bestFit="1" customWidth="1"/>
    <col min="9484" max="9728" width="9.28515625" style="6"/>
    <col min="9729" max="9729" width="5.140625" style="6" customWidth="1"/>
    <col min="9730" max="9730" width="21.28515625" style="6" customWidth="1"/>
    <col min="9731" max="9731" width="9.28515625" style="6"/>
    <col min="9732" max="9732" width="14" style="6" customWidth="1"/>
    <col min="9733" max="9733" width="16.42578125" style="6" customWidth="1"/>
    <col min="9734" max="9734" width="14.42578125" style="6" customWidth="1"/>
    <col min="9735" max="9735" width="11.7109375" style="6" customWidth="1"/>
    <col min="9736" max="9736" width="14.140625" style="6" customWidth="1"/>
    <col min="9737" max="9737" width="16" style="6" customWidth="1"/>
    <col min="9738" max="9738" width="13.42578125" style="6" customWidth="1"/>
    <col min="9739" max="9739" width="12.85546875" style="6" bestFit="1" customWidth="1"/>
    <col min="9740" max="9984" width="9.28515625" style="6"/>
    <col min="9985" max="9985" width="5.140625" style="6" customWidth="1"/>
    <col min="9986" max="9986" width="21.28515625" style="6" customWidth="1"/>
    <col min="9987" max="9987" width="9.28515625" style="6"/>
    <col min="9988" max="9988" width="14" style="6" customWidth="1"/>
    <col min="9989" max="9989" width="16.42578125" style="6" customWidth="1"/>
    <col min="9990" max="9990" width="14.42578125" style="6" customWidth="1"/>
    <col min="9991" max="9991" width="11.7109375" style="6" customWidth="1"/>
    <col min="9992" max="9992" width="14.140625" style="6" customWidth="1"/>
    <col min="9993" max="9993" width="16" style="6" customWidth="1"/>
    <col min="9994" max="9994" width="13.42578125" style="6" customWidth="1"/>
    <col min="9995" max="9995" width="12.85546875" style="6" bestFit="1" customWidth="1"/>
    <col min="9996" max="10240" width="9.28515625" style="6"/>
    <col min="10241" max="10241" width="5.140625" style="6" customWidth="1"/>
    <col min="10242" max="10242" width="21.28515625" style="6" customWidth="1"/>
    <col min="10243" max="10243" width="9.28515625" style="6"/>
    <col min="10244" max="10244" width="14" style="6" customWidth="1"/>
    <col min="10245" max="10245" width="16.42578125" style="6" customWidth="1"/>
    <col min="10246" max="10246" width="14.42578125" style="6" customWidth="1"/>
    <col min="10247" max="10247" width="11.7109375" style="6" customWidth="1"/>
    <col min="10248" max="10248" width="14.140625" style="6" customWidth="1"/>
    <col min="10249" max="10249" width="16" style="6" customWidth="1"/>
    <col min="10250" max="10250" width="13.42578125" style="6" customWidth="1"/>
    <col min="10251" max="10251" width="12.85546875" style="6" bestFit="1" customWidth="1"/>
    <col min="10252" max="10496" width="9.28515625" style="6"/>
    <col min="10497" max="10497" width="5.140625" style="6" customWidth="1"/>
    <col min="10498" max="10498" width="21.28515625" style="6" customWidth="1"/>
    <col min="10499" max="10499" width="9.28515625" style="6"/>
    <col min="10500" max="10500" width="14" style="6" customWidth="1"/>
    <col min="10501" max="10501" width="16.42578125" style="6" customWidth="1"/>
    <col min="10502" max="10502" width="14.42578125" style="6" customWidth="1"/>
    <col min="10503" max="10503" width="11.7109375" style="6" customWidth="1"/>
    <col min="10504" max="10504" width="14.140625" style="6" customWidth="1"/>
    <col min="10505" max="10505" width="16" style="6" customWidth="1"/>
    <col min="10506" max="10506" width="13.42578125" style="6" customWidth="1"/>
    <col min="10507" max="10507" width="12.85546875" style="6" bestFit="1" customWidth="1"/>
    <col min="10508" max="10752" width="9.28515625" style="6"/>
    <col min="10753" max="10753" width="5.140625" style="6" customWidth="1"/>
    <col min="10754" max="10754" width="21.28515625" style="6" customWidth="1"/>
    <col min="10755" max="10755" width="9.28515625" style="6"/>
    <col min="10756" max="10756" width="14" style="6" customWidth="1"/>
    <col min="10757" max="10757" width="16.42578125" style="6" customWidth="1"/>
    <col min="10758" max="10758" width="14.42578125" style="6" customWidth="1"/>
    <col min="10759" max="10759" width="11.7109375" style="6" customWidth="1"/>
    <col min="10760" max="10760" width="14.140625" style="6" customWidth="1"/>
    <col min="10761" max="10761" width="16" style="6" customWidth="1"/>
    <col min="10762" max="10762" width="13.42578125" style="6" customWidth="1"/>
    <col min="10763" max="10763" width="12.85546875" style="6" bestFit="1" customWidth="1"/>
    <col min="10764" max="11008" width="9.28515625" style="6"/>
    <col min="11009" max="11009" width="5.140625" style="6" customWidth="1"/>
    <col min="11010" max="11010" width="21.28515625" style="6" customWidth="1"/>
    <col min="11011" max="11011" width="9.28515625" style="6"/>
    <col min="11012" max="11012" width="14" style="6" customWidth="1"/>
    <col min="11013" max="11013" width="16.42578125" style="6" customWidth="1"/>
    <col min="11014" max="11014" width="14.42578125" style="6" customWidth="1"/>
    <col min="11015" max="11015" width="11.7109375" style="6" customWidth="1"/>
    <col min="11016" max="11016" width="14.140625" style="6" customWidth="1"/>
    <col min="11017" max="11017" width="16" style="6" customWidth="1"/>
    <col min="11018" max="11018" width="13.42578125" style="6" customWidth="1"/>
    <col min="11019" max="11019" width="12.85546875" style="6" bestFit="1" customWidth="1"/>
    <col min="11020" max="11264" width="9.28515625" style="6"/>
    <col min="11265" max="11265" width="5.140625" style="6" customWidth="1"/>
    <col min="11266" max="11266" width="21.28515625" style="6" customWidth="1"/>
    <col min="11267" max="11267" width="9.28515625" style="6"/>
    <col min="11268" max="11268" width="14" style="6" customWidth="1"/>
    <col min="11269" max="11269" width="16.42578125" style="6" customWidth="1"/>
    <col min="11270" max="11270" width="14.42578125" style="6" customWidth="1"/>
    <col min="11271" max="11271" width="11.7109375" style="6" customWidth="1"/>
    <col min="11272" max="11272" width="14.140625" style="6" customWidth="1"/>
    <col min="11273" max="11273" width="16" style="6" customWidth="1"/>
    <col min="11274" max="11274" width="13.42578125" style="6" customWidth="1"/>
    <col min="11275" max="11275" width="12.85546875" style="6" bestFit="1" customWidth="1"/>
    <col min="11276" max="11520" width="9.28515625" style="6"/>
    <col min="11521" max="11521" width="5.140625" style="6" customWidth="1"/>
    <col min="11522" max="11522" width="21.28515625" style="6" customWidth="1"/>
    <col min="11523" max="11523" width="9.28515625" style="6"/>
    <col min="11524" max="11524" width="14" style="6" customWidth="1"/>
    <col min="11525" max="11525" width="16.42578125" style="6" customWidth="1"/>
    <col min="11526" max="11526" width="14.42578125" style="6" customWidth="1"/>
    <col min="11527" max="11527" width="11.7109375" style="6" customWidth="1"/>
    <col min="11528" max="11528" width="14.140625" style="6" customWidth="1"/>
    <col min="11529" max="11529" width="16" style="6" customWidth="1"/>
    <col min="11530" max="11530" width="13.42578125" style="6" customWidth="1"/>
    <col min="11531" max="11531" width="12.85546875" style="6" bestFit="1" customWidth="1"/>
    <col min="11532" max="11776" width="9.28515625" style="6"/>
    <col min="11777" max="11777" width="5.140625" style="6" customWidth="1"/>
    <col min="11778" max="11778" width="21.28515625" style="6" customWidth="1"/>
    <col min="11779" max="11779" width="9.28515625" style="6"/>
    <col min="11780" max="11780" width="14" style="6" customWidth="1"/>
    <col min="11781" max="11781" width="16.42578125" style="6" customWidth="1"/>
    <col min="11782" max="11782" width="14.42578125" style="6" customWidth="1"/>
    <col min="11783" max="11783" width="11.7109375" style="6" customWidth="1"/>
    <col min="11784" max="11784" width="14.140625" style="6" customWidth="1"/>
    <col min="11785" max="11785" width="16" style="6" customWidth="1"/>
    <col min="11786" max="11786" width="13.42578125" style="6" customWidth="1"/>
    <col min="11787" max="11787" width="12.85546875" style="6" bestFit="1" customWidth="1"/>
    <col min="11788" max="12032" width="9.28515625" style="6"/>
    <col min="12033" max="12033" width="5.140625" style="6" customWidth="1"/>
    <col min="12034" max="12034" width="21.28515625" style="6" customWidth="1"/>
    <col min="12035" max="12035" width="9.28515625" style="6"/>
    <col min="12036" max="12036" width="14" style="6" customWidth="1"/>
    <col min="12037" max="12037" width="16.42578125" style="6" customWidth="1"/>
    <col min="12038" max="12038" width="14.42578125" style="6" customWidth="1"/>
    <col min="12039" max="12039" width="11.7109375" style="6" customWidth="1"/>
    <col min="12040" max="12040" width="14.140625" style="6" customWidth="1"/>
    <col min="12041" max="12041" width="16" style="6" customWidth="1"/>
    <col min="12042" max="12042" width="13.42578125" style="6" customWidth="1"/>
    <col min="12043" max="12043" width="12.85546875" style="6" bestFit="1" customWidth="1"/>
    <col min="12044" max="12288" width="9.28515625" style="6"/>
    <col min="12289" max="12289" width="5.140625" style="6" customWidth="1"/>
    <col min="12290" max="12290" width="21.28515625" style="6" customWidth="1"/>
    <col min="12291" max="12291" width="9.28515625" style="6"/>
    <col min="12292" max="12292" width="14" style="6" customWidth="1"/>
    <col min="12293" max="12293" width="16.42578125" style="6" customWidth="1"/>
    <col min="12294" max="12294" width="14.42578125" style="6" customWidth="1"/>
    <col min="12295" max="12295" width="11.7109375" style="6" customWidth="1"/>
    <col min="12296" max="12296" width="14.140625" style="6" customWidth="1"/>
    <col min="12297" max="12297" width="16" style="6" customWidth="1"/>
    <col min="12298" max="12298" width="13.42578125" style="6" customWidth="1"/>
    <col min="12299" max="12299" width="12.85546875" style="6" bestFit="1" customWidth="1"/>
    <col min="12300" max="12544" width="9.28515625" style="6"/>
    <col min="12545" max="12545" width="5.140625" style="6" customWidth="1"/>
    <col min="12546" max="12546" width="21.28515625" style="6" customWidth="1"/>
    <col min="12547" max="12547" width="9.28515625" style="6"/>
    <col min="12548" max="12548" width="14" style="6" customWidth="1"/>
    <col min="12549" max="12549" width="16.42578125" style="6" customWidth="1"/>
    <col min="12550" max="12550" width="14.42578125" style="6" customWidth="1"/>
    <col min="12551" max="12551" width="11.7109375" style="6" customWidth="1"/>
    <col min="12552" max="12552" width="14.140625" style="6" customWidth="1"/>
    <col min="12553" max="12553" width="16" style="6" customWidth="1"/>
    <col min="12554" max="12554" width="13.42578125" style="6" customWidth="1"/>
    <col min="12555" max="12555" width="12.85546875" style="6" bestFit="1" customWidth="1"/>
    <col min="12556" max="12800" width="9.28515625" style="6"/>
    <col min="12801" max="12801" width="5.140625" style="6" customWidth="1"/>
    <col min="12802" max="12802" width="21.28515625" style="6" customWidth="1"/>
    <col min="12803" max="12803" width="9.28515625" style="6"/>
    <col min="12804" max="12804" width="14" style="6" customWidth="1"/>
    <col min="12805" max="12805" width="16.42578125" style="6" customWidth="1"/>
    <col min="12806" max="12806" width="14.42578125" style="6" customWidth="1"/>
    <col min="12807" max="12807" width="11.7109375" style="6" customWidth="1"/>
    <col min="12808" max="12808" width="14.140625" style="6" customWidth="1"/>
    <col min="12809" max="12809" width="16" style="6" customWidth="1"/>
    <col min="12810" max="12810" width="13.42578125" style="6" customWidth="1"/>
    <col min="12811" max="12811" width="12.85546875" style="6" bestFit="1" customWidth="1"/>
    <col min="12812" max="13056" width="9.28515625" style="6"/>
    <col min="13057" max="13057" width="5.140625" style="6" customWidth="1"/>
    <col min="13058" max="13058" width="21.28515625" style="6" customWidth="1"/>
    <col min="13059" max="13059" width="9.28515625" style="6"/>
    <col min="13060" max="13060" width="14" style="6" customWidth="1"/>
    <col min="13061" max="13061" width="16.42578125" style="6" customWidth="1"/>
    <col min="13062" max="13062" width="14.42578125" style="6" customWidth="1"/>
    <col min="13063" max="13063" width="11.7109375" style="6" customWidth="1"/>
    <col min="13064" max="13064" width="14.140625" style="6" customWidth="1"/>
    <col min="13065" max="13065" width="16" style="6" customWidth="1"/>
    <col min="13066" max="13066" width="13.42578125" style="6" customWidth="1"/>
    <col min="13067" max="13067" width="12.85546875" style="6" bestFit="1" customWidth="1"/>
    <col min="13068" max="13312" width="9.28515625" style="6"/>
    <col min="13313" max="13313" width="5.140625" style="6" customWidth="1"/>
    <col min="13314" max="13314" width="21.28515625" style="6" customWidth="1"/>
    <col min="13315" max="13315" width="9.28515625" style="6"/>
    <col min="13316" max="13316" width="14" style="6" customWidth="1"/>
    <col min="13317" max="13317" width="16.42578125" style="6" customWidth="1"/>
    <col min="13318" max="13318" width="14.42578125" style="6" customWidth="1"/>
    <col min="13319" max="13319" width="11.7109375" style="6" customWidth="1"/>
    <col min="13320" max="13320" width="14.140625" style="6" customWidth="1"/>
    <col min="13321" max="13321" width="16" style="6" customWidth="1"/>
    <col min="13322" max="13322" width="13.42578125" style="6" customWidth="1"/>
    <col min="13323" max="13323" width="12.85546875" style="6" bestFit="1" customWidth="1"/>
    <col min="13324" max="13568" width="9.28515625" style="6"/>
    <col min="13569" max="13569" width="5.140625" style="6" customWidth="1"/>
    <col min="13570" max="13570" width="21.28515625" style="6" customWidth="1"/>
    <col min="13571" max="13571" width="9.28515625" style="6"/>
    <col min="13572" max="13572" width="14" style="6" customWidth="1"/>
    <col min="13573" max="13573" width="16.42578125" style="6" customWidth="1"/>
    <col min="13574" max="13574" width="14.42578125" style="6" customWidth="1"/>
    <col min="13575" max="13575" width="11.7109375" style="6" customWidth="1"/>
    <col min="13576" max="13576" width="14.140625" style="6" customWidth="1"/>
    <col min="13577" max="13577" width="16" style="6" customWidth="1"/>
    <col min="13578" max="13578" width="13.42578125" style="6" customWidth="1"/>
    <col min="13579" max="13579" width="12.85546875" style="6" bestFit="1" customWidth="1"/>
    <col min="13580" max="13824" width="9.28515625" style="6"/>
    <col min="13825" max="13825" width="5.140625" style="6" customWidth="1"/>
    <col min="13826" max="13826" width="21.28515625" style="6" customWidth="1"/>
    <col min="13827" max="13827" width="9.28515625" style="6"/>
    <col min="13828" max="13828" width="14" style="6" customWidth="1"/>
    <col min="13829" max="13829" width="16.42578125" style="6" customWidth="1"/>
    <col min="13830" max="13830" width="14.42578125" style="6" customWidth="1"/>
    <col min="13831" max="13831" width="11.7109375" style="6" customWidth="1"/>
    <col min="13832" max="13832" width="14.140625" style="6" customWidth="1"/>
    <col min="13833" max="13833" width="16" style="6" customWidth="1"/>
    <col min="13834" max="13834" width="13.42578125" style="6" customWidth="1"/>
    <col min="13835" max="13835" width="12.85546875" style="6" bestFit="1" customWidth="1"/>
    <col min="13836" max="14080" width="9.28515625" style="6"/>
    <col min="14081" max="14081" width="5.140625" style="6" customWidth="1"/>
    <col min="14082" max="14082" width="21.28515625" style="6" customWidth="1"/>
    <col min="14083" max="14083" width="9.28515625" style="6"/>
    <col min="14084" max="14084" width="14" style="6" customWidth="1"/>
    <col min="14085" max="14085" width="16.42578125" style="6" customWidth="1"/>
    <col min="14086" max="14086" width="14.42578125" style="6" customWidth="1"/>
    <col min="14087" max="14087" width="11.7109375" style="6" customWidth="1"/>
    <col min="14088" max="14088" width="14.140625" style="6" customWidth="1"/>
    <col min="14089" max="14089" width="16" style="6" customWidth="1"/>
    <col min="14090" max="14090" width="13.42578125" style="6" customWidth="1"/>
    <col min="14091" max="14091" width="12.85546875" style="6" bestFit="1" customWidth="1"/>
    <col min="14092" max="14336" width="9.28515625" style="6"/>
    <col min="14337" max="14337" width="5.140625" style="6" customWidth="1"/>
    <col min="14338" max="14338" width="21.28515625" style="6" customWidth="1"/>
    <col min="14339" max="14339" width="9.28515625" style="6"/>
    <col min="14340" max="14340" width="14" style="6" customWidth="1"/>
    <col min="14341" max="14341" width="16.42578125" style="6" customWidth="1"/>
    <col min="14342" max="14342" width="14.42578125" style="6" customWidth="1"/>
    <col min="14343" max="14343" width="11.7109375" style="6" customWidth="1"/>
    <col min="14344" max="14344" width="14.140625" style="6" customWidth="1"/>
    <col min="14345" max="14345" width="16" style="6" customWidth="1"/>
    <col min="14346" max="14346" width="13.42578125" style="6" customWidth="1"/>
    <col min="14347" max="14347" width="12.85546875" style="6" bestFit="1" customWidth="1"/>
    <col min="14348" max="14592" width="9.28515625" style="6"/>
    <col min="14593" max="14593" width="5.140625" style="6" customWidth="1"/>
    <col min="14594" max="14594" width="21.28515625" style="6" customWidth="1"/>
    <col min="14595" max="14595" width="9.28515625" style="6"/>
    <col min="14596" max="14596" width="14" style="6" customWidth="1"/>
    <col min="14597" max="14597" width="16.42578125" style="6" customWidth="1"/>
    <col min="14598" max="14598" width="14.42578125" style="6" customWidth="1"/>
    <col min="14599" max="14599" width="11.7109375" style="6" customWidth="1"/>
    <col min="14600" max="14600" width="14.140625" style="6" customWidth="1"/>
    <col min="14601" max="14601" width="16" style="6" customWidth="1"/>
    <col min="14602" max="14602" width="13.42578125" style="6" customWidth="1"/>
    <col min="14603" max="14603" width="12.85546875" style="6" bestFit="1" customWidth="1"/>
    <col min="14604" max="14848" width="9.28515625" style="6"/>
    <col min="14849" max="14849" width="5.140625" style="6" customWidth="1"/>
    <col min="14850" max="14850" width="21.28515625" style="6" customWidth="1"/>
    <col min="14851" max="14851" width="9.28515625" style="6"/>
    <col min="14852" max="14852" width="14" style="6" customWidth="1"/>
    <col min="14853" max="14853" width="16.42578125" style="6" customWidth="1"/>
    <col min="14854" max="14854" width="14.42578125" style="6" customWidth="1"/>
    <col min="14855" max="14855" width="11.7109375" style="6" customWidth="1"/>
    <col min="14856" max="14856" width="14.140625" style="6" customWidth="1"/>
    <col min="14857" max="14857" width="16" style="6" customWidth="1"/>
    <col min="14858" max="14858" width="13.42578125" style="6" customWidth="1"/>
    <col min="14859" max="14859" width="12.85546875" style="6" bestFit="1" customWidth="1"/>
    <col min="14860" max="15104" width="9.28515625" style="6"/>
    <col min="15105" max="15105" width="5.140625" style="6" customWidth="1"/>
    <col min="15106" max="15106" width="21.28515625" style="6" customWidth="1"/>
    <col min="15107" max="15107" width="9.28515625" style="6"/>
    <col min="15108" max="15108" width="14" style="6" customWidth="1"/>
    <col min="15109" max="15109" width="16.42578125" style="6" customWidth="1"/>
    <col min="15110" max="15110" width="14.42578125" style="6" customWidth="1"/>
    <col min="15111" max="15111" width="11.7109375" style="6" customWidth="1"/>
    <col min="15112" max="15112" width="14.140625" style="6" customWidth="1"/>
    <col min="15113" max="15113" width="16" style="6" customWidth="1"/>
    <col min="15114" max="15114" width="13.42578125" style="6" customWidth="1"/>
    <col min="15115" max="15115" width="12.85546875" style="6" bestFit="1" customWidth="1"/>
    <col min="15116" max="15360" width="9.28515625" style="6"/>
    <col min="15361" max="15361" width="5.140625" style="6" customWidth="1"/>
    <col min="15362" max="15362" width="21.28515625" style="6" customWidth="1"/>
    <col min="15363" max="15363" width="9.28515625" style="6"/>
    <col min="15364" max="15364" width="14" style="6" customWidth="1"/>
    <col min="15365" max="15365" width="16.42578125" style="6" customWidth="1"/>
    <col min="15366" max="15366" width="14.42578125" style="6" customWidth="1"/>
    <col min="15367" max="15367" width="11.7109375" style="6" customWidth="1"/>
    <col min="15368" max="15368" width="14.140625" style="6" customWidth="1"/>
    <col min="15369" max="15369" width="16" style="6" customWidth="1"/>
    <col min="15370" max="15370" width="13.42578125" style="6" customWidth="1"/>
    <col min="15371" max="15371" width="12.85546875" style="6" bestFit="1" customWidth="1"/>
    <col min="15372" max="15616" width="9.28515625" style="6"/>
    <col min="15617" max="15617" width="5.140625" style="6" customWidth="1"/>
    <col min="15618" max="15618" width="21.28515625" style="6" customWidth="1"/>
    <col min="15619" max="15619" width="9.28515625" style="6"/>
    <col min="15620" max="15620" width="14" style="6" customWidth="1"/>
    <col min="15621" max="15621" width="16.42578125" style="6" customWidth="1"/>
    <col min="15622" max="15622" width="14.42578125" style="6" customWidth="1"/>
    <col min="15623" max="15623" width="11.7109375" style="6" customWidth="1"/>
    <col min="15624" max="15624" width="14.140625" style="6" customWidth="1"/>
    <col min="15625" max="15625" width="16" style="6" customWidth="1"/>
    <col min="15626" max="15626" width="13.42578125" style="6" customWidth="1"/>
    <col min="15627" max="15627" width="12.85546875" style="6" bestFit="1" customWidth="1"/>
    <col min="15628" max="15872" width="9.28515625" style="6"/>
    <col min="15873" max="15873" width="5.140625" style="6" customWidth="1"/>
    <col min="15874" max="15874" width="21.28515625" style="6" customWidth="1"/>
    <col min="15875" max="15875" width="9.28515625" style="6"/>
    <col min="15876" max="15876" width="14" style="6" customWidth="1"/>
    <col min="15877" max="15877" width="16.42578125" style="6" customWidth="1"/>
    <col min="15878" max="15878" width="14.42578125" style="6" customWidth="1"/>
    <col min="15879" max="15879" width="11.7109375" style="6" customWidth="1"/>
    <col min="15880" max="15880" width="14.140625" style="6" customWidth="1"/>
    <col min="15881" max="15881" width="16" style="6" customWidth="1"/>
    <col min="15882" max="15882" width="13.42578125" style="6" customWidth="1"/>
    <col min="15883" max="15883" width="12.85546875" style="6" bestFit="1" customWidth="1"/>
    <col min="15884" max="16128" width="9.28515625" style="6"/>
    <col min="16129" max="16129" width="5.140625" style="6" customWidth="1"/>
    <col min="16130" max="16130" width="21.28515625" style="6" customWidth="1"/>
    <col min="16131" max="16131" width="9.28515625" style="6"/>
    <col min="16132" max="16132" width="14" style="6" customWidth="1"/>
    <col min="16133" max="16133" width="16.42578125" style="6" customWidth="1"/>
    <col min="16134" max="16134" width="14.42578125" style="6" customWidth="1"/>
    <col min="16135" max="16135" width="11.7109375" style="6" customWidth="1"/>
    <col min="16136" max="16136" width="14.140625" style="6" customWidth="1"/>
    <col min="16137" max="16137" width="16" style="6" customWidth="1"/>
    <col min="16138" max="16138" width="13.42578125" style="6" customWidth="1"/>
    <col min="16139" max="16139" width="12.85546875" style="6" bestFit="1" customWidth="1"/>
    <col min="16140" max="16384" width="9.28515625" style="6"/>
  </cols>
  <sheetData>
    <row r="1" spans="1:11" ht="15.75" x14ac:dyDescent="0.2">
      <c r="A1" s="342" t="s">
        <v>110</v>
      </c>
      <c r="B1" s="342"/>
      <c r="C1" s="342"/>
      <c r="D1" s="342"/>
      <c r="E1" s="342"/>
      <c r="F1" s="342"/>
      <c r="G1" s="342"/>
      <c r="H1" s="342"/>
      <c r="I1" s="342"/>
      <c r="J1" s="342"/>
      <c r="K1" s="342"/>
    </row>
    <row r="2" spans="1:11" s="7" customFormat="1" ht="38.25" customHeight="1" x14ac:dyDescent="0.25">
      <c r="A2" s="343" t="s">
        <v>111</v>
      </c>
      <c r="B2" s="343"/>
      <c r="C2" s="343"/>
      <c r="D2" s="343"/>
      <c r="E2" s="343"/>
      <c r="F2" s="343"/>
      <c r="G2" s="343"/>
      <c r="H2" s="343"/>
      <c r="I2" s="343"/>
      <c r="J2" s="343"/>
      <c r="K2" s="343"/>
    </row>
    <row r="3" spans="1:11" x14ac:dyDescent="0.2">
      <c r="A3" s="8"/>
      <c r="B3" s="8"/>
      <c r="C3" s="8"/>
      <c r="D3" s="8"/>
      <c r="E3" s="8"/>
      <c r="F3" s="8"/>
      <c r="G3" s="8"/>
      <c r="H3" s="9">
        <v>1390000</v>
      </c>
      <c r="I3" s="8"/>
      <c r="J3" s="8"/>
    </row>
    <row r="4" spans="1:11" ht="63" x14ac:dyDescent="0.2">
      <c r="A4" s="2" t="s">
        <v>26</v>
      </c>
      <c r="B4" s="2" t="s">
        <v>112</v>
      </c>
      <c r="C4" s="2" t="s">
        <v>113</v>
      </c>
      <c r="D4" s="2" t="s">
        <v>114</v>
      </c>
      <c r="E4" s="2" t="s">
        <v>115</v>
      </c>
      <c r="F4" s="2" t="s">
        <v>116</v>
      </c>
      <c r="G4" s="2" t="s">
        <v>117</v>
      </c>
      <c r="H4" s="10" t="s">
        <v>118</v>
      </c>
      <c r="I4" s="10" t="s">
        <v>119</v>
      </c>
      <c r="J4" s="10" t="s">
        <v>120</v>
      </c>
      <c r="K4" s="11"/>
    </row>
    <row r="5" spans="1:11" ht="16.5" x14ac:dyDescent="0.2">
      <c r="A5" s="12"/>
      <c r="B5" s="13" t="s">
        <v>121</v>
      </c>
      <c r="C5" s="12"/>
      <c r="D5" s="12"/>
      <c r="E5" s="12"/>
      <c r="F5" s="12"/>
      <c r="G5" s="12"/>
      <c r="H5" s="12"/>
      <c r="I5" s="12"/>
      <c r="J5" s="12"/>
    </row>
    <row r="6" spans="1:11" ht="16.5" x14ac:dyDescent="0.2">
      <c r="A6" s="14" t="s">
        <v>122</v>
      </c>
      <c r="B6" s="15" t="s">
        <v>123</v>
      </c>
      <c r="C6" s="16"/>
      <c r="D6" s="17"/>
      <c r="E6" s="17"/>
      <c r="F6" s="17"/>
      <c r="G6" s="17"/>
      <c r="H6" s="17"/>
      <c r="I6" s="17"/>
      <c r="J6" s="17"/>
    </row>
    <row r="7" spans="1:11" ht="16.5" x14ac:dyDescent="0.2">
      <c r="A7" s="18"/>
      <c r="B7" s="19">
        <v>1</v>
      </c>
      <c r="C7" s="20">
        <v>2.34</v>
      </c>
      <c r="D7" s="17">
        <f t="shared" ref="D7:D27" si="0">$H$3*C7</f>
        <v>3252600</v>
      </c>
      <c r="E7" s="17"/>
      <c r="F7" s="17">
        <f t="shared" ref="F7:F14" si="1">$H$3*0.4</f>
        <v>556000</v>
      </c>
      <c r="G7" s="17">
        <f t="shared" ref="G7:G14" si="2">$H$3*0.2/5</f>
        <v>55600</v>
      </c>
      <c r="H7" s="21">
        <f t="shared" ref="H7:H48" si="3">ROUND(23.5%*SUM(D7:G7),0)</f>
        <v>908087</v>
      </c>
      <c r="I7" s="17">
        <f t="shared" ref="I7:I14" si="4">SUM(D7:H7)</f>
        <v>4772287</v>
      </c>
      <c r="J7" s="22">
        <f>I7/26</f>
        <v>183549.5</v>
      </c>
      <c r="K7" s="23"/>
    </row>
    <row r="8" spans="1:11" ht="16.5" x14ac:dyDescent="0.2">
      <c r="A8" s="18"/>
      <c r="B8" s="19">
        <v>2</v>
      </c>
      <c r="C8" s="19">
        <v>2.67</v>
      </c>
      <c r="D8" s="17">
        <f t="shared" si="0"/>
        <v>3711300</v>
      </c>
      <c r="E8" s="17"/>
      <c r="F8" s="17">
        <f t="shared" si="1"/>
        <v>556000</v>
      </c>
      <c r="G8" s="17">
        <f t="shared" si="2"/>
        <v>55600</v>
      </c>
      <c r="H8" s="21">
        <f t="shared" si="3"/>
        <v>1015882</v>
      </c>
      <c r="I8" s="17">
        <f t="shared" si="4"/>
        <v>5338782</v>
      </c>
      <c r="J8" s="22">
        <f t="shared" ref="J8:J48" si="5">I8/26</f>
        <v>205337.76923076922</v>
      </c>
    </row>
    <row r="9" spans="1:11" ht="16.5" x14ac:dyDescent="0.2">
      <c r="A9" s="18"/>
      <c r="B9" s="19">
        <v>3</v>
      </c>
      <c r="C9" s="19">
        <v>3</v>
      </c>
      <c r="D9" s="17">
        <f t="shared" si="0"/>
        <v>4170000</v>
      </c>
      <c r="E9" s="17"/>
      <c r="F9" s="17">
        <f t="shared" si="1"/>
        <v>556000</v>
      </c>
      <c r="G9" s="17">
        <f t="shared" si="2"/>
        <v>55600</v>
      </c>
      <c r="H9" s="21">
        <f t="shared" si="3"/>
        <v>1123676</v>
      </c>
      <c r="I9" s="17">
        <f t="shared" si="4"/>
        <v>5905276</v>
      </c>
      <c r="J9" s="22">
        <f t="shared" si="5"/>
        <v>227126</v>
      </c>
    </row>
    <row r="10" spans="1:11" ht="16.5" x14ac:dyDescent="0.2">
      <c r="A10" s="18"/>
      <c r="B10" s="19">
        <v>4</v>
      </c>
      <c r="C10" s="19">
        <v>3.33</v>
      </c>
      <c r="D10" s="17">
        <f t="shared" si="0"/>
        <v>4628700</v>
      </c>
      <c r="E10" s="17"/>
      <c r="F10" s="17">
        <f t="shared" si="1"/>
        <v>556000</v>
      </c>
      <c r="G10" s="17">
        <f t="shared" si="2"/>
        <v>55600</v>
      </c>
      <c r="H10" s="21">
        <f t="shared" si="3"/>
        <v>1231471</v>
      </c>
      <c r="I10" s="17">
        <f t="shared" si="4"/>
        <v>6471771</v>
      </c>
      <c r="J10" s="22">
        <f t="shared" si="5"/>
        <v>248914.26923076922</v>
      </c>
    </row>
    <row r="11" spans="1:11" ht="16.5" x14ac:dyDescent="0.2">
      <c r="A11" s="18"/>
      <c r="B11" s="19">
        <v>5</v>
      </c>
      <c r="C11" s="19">
        <v>3.66</v>
      </c>
      <c r="D11" s="17">
        <f t="shared" si="0"/>
        <v>5087400</v>
      </c>
      <c r="E11" s="17"/>
      <c r="F11" s="17">
        <f t="shared" si="1"/>
        <v>556000</v>
      </c>
      <c r="G11" s="17">
        <f t="shared" si="2"/>
        <v>55600</v>
      </c>
      <c r="H11" s="21">
        <f t="shared" si="3"/>
        <v>1339265</v>
      </c>
      <c r="I11" s="17">
        <f t="shared" si="4"/>
        <v>7038265</v>
      </c>
      <c r="J11" s="22">
        <f t="shared" si="5"/>
        <v>270702.5</v>
      </c>
    </row>
    <row r="12" spans="1:11" ht="16.5" x14ac:dyDescent="0.2">
      <c r="A12" s="18"/>
      <c r="B12" s="19">
        <v>6</v>
      </c>
      <c r="C12" s="19">
        <v>3.99</v>
      </c>
      <c r="D12" s="17">
        <f t="shared" si="0"/>
        <v>5546100</v>
      </c>
      <c r="E12" s="17"/>
      <c r="F12" s="17">
        <f t="shared" si="1"/>
        <v>556000</v>
      </c>
      <c r="G12" s="17">
        <f t="shared" si="2"/>
        <v>55600</v>
      </c>
      <c r="H12" s="21">
        <f t="shared" si="3"/>
        <v>1447060</v>
      </c>
      <c r="I12" s="17">
        <f t="shared" si="4"/>
        <v>7604760</v>
      </c>
      <c r="J12" s="22">
        <f t="shared" si="5"/>
        <v>292490.76923076925</v>
      </c>
    </row>
    <row r="13" spans="1:11" ht="16.5" x14ac:dyDescent="0.2">
      <c r="A13" s="18"/>
      <c r="B13" s="19">
        <v>7</v>
      </c>
      <c r="C13" s="20">
        <v>4.32</v>
      </c>
      <c r="D13" s="17">
        <f t="shared" si="0"/>
        <v>6004800</v>
      </c>
      <c r="E13" s="17"/>
      <c r="F13" s="17">
        <f t="shared" si="1"/>
        <v>556000</v>
      </c>
      <c r="G13" s="17">
        <f t="shared" si="2"/>
        <v>55600</v>
      </c>
      <c r="H13" s="21">
        <f t="shared" si="3"/>
        <v>1554854</v>
      </c>
      <c r="I13" s="17">
        <f t="shared" si="4"/>
        <v>8171254</v>
      </c>
      <c r="J13" s="22">
        <f t="shared" si="5"/>
        <v>314279</v>
      </c>
    </row>
    <row r="14" spans="1:11" ht="16.5" x14ac:dyDescent="0.2">
      <c r="A14" s="18"/>
      <c r="B14" s="19">
        <v>8</v>
      </c>
      <c r="C14" s="19">
        <v>4.6500000000000004</v>
      </c>
      <c r="D14" s="17">
        <f t="shared" si="0"/>
        <v>6463500.0000000009</v>
      </c>
      <c r="E14" s="17"/>
      <c r="F14" s="17">
        <f t="shared" si="1"/>
        <v>556000</v>
      </c>
      <c r="G14" s="17">
        <f t="shared" si="2"/>
        <v>55600</v>
      </c>
      <c r="H14" s="21">
        <f t="shared" si="3"/>
        <v>1662649</v>
      </c>
      <c r="I14" s="17">
        <f t="shared" si="4"/>
        <v>8737749</v>
      </c>
      <c r="J14" s="22">
        <f t="shared" si="5"/>
        <v>336067.26923076925</v>
      </c>
      <c r="K14" s="24"/>
    </row>
    <row r="15" spans="1:11" ht="16.5" x14ac:dyDescent="0.2">
      <c r="A15" s="14" t="s">
        <v>124</v>
      </c>
      <c r="B15" s="25" t="s">
        <v>125</v>
      </c>
      <c r="C15" s="19"/>
      <c r="D15" s="17">
        <f t="shared" si="0"/>
        <v>0</v>
      </c>
      <c r="E15" s="17"/>
      <c r="F15" s="17"/>
      <c r="G15" s="17"/>
      <c r="H15" s="21">
        <f t="shared" si="3"/>
        <v>0</v>
      </c>
      <c r="I15" s="17"/>
      <c r="J15" s="22">
        <f t="shared" si="5"/>
        <v>0</v>
      </c>
    </row>
    <row r="16" spans="1:11" ht="16.5" x14ac:dyDescent="0.2">
      <c r="A16" s="18"/>
      <c r="B16" s="19">
        <v>3</v>
      </c>
      <c r="C16" s="19">
        <v>2.2599999999999998</v>
      </c>
      <c r="D16" s="17">
        <f t="shared" si="0"/>
        <v>3141399.9999999995</v>
      </c>
      <c r="E16" s="17"/>
      <c r="F16" s="17">
        <f t="shared" ref="F16:F25" si="6">$H$3*0.4</f>
        <v>556000</v>
      </c>
      <c r="G16" s="17">
        <f t="shared" ref="G16:G25" si="7">$H$3*0.2/5</f>
        <v>55600</v>
      </c>
      <c r="H16" s="21">
        <f t="shared" si="3"/>
        <v>881955</v>
      </c>
      <c r="I16" s="17">
        <f t="shared" ref="I16:I25" si="8">SUM(D16:H16)</f>
        <v>4634955</v>
      </c>
      <c r="J16" s="22">
        <f t="shared" si="5"/>
        <v>178267.5</v>
      </c>
      <c r="K16" s="23"/>
    </row>
    <row r="17" spans="1:11" s="28" customFormat="1" ht="16.5" x14ac:dyDescent="0.2">
      <c r="A17" s="18"/>
      <c r="B17" s="26">
        <v>4</v>
      </c>
      <c r="C17" s="26">
        <v>2.46</v>
      </c>
      <c r="D17" s="27">
        <f t="shared" si="0"/>
        <v>3419400</v>
      </c>
      <c r="E17" s="27"/>
      <c r="F17" s="27">
        <f t="shared" si="6"/>
        <v>556000</v>
      </c>
      <c r="G17" s="27">
        <f t="shared" si="7"/>
        <v>55600</v>
      </c>
      <c r="H17" s="21">
        <f t="shared" si="3"/>
        <v>947285</v>
      </c>
      <c r="I17" s="27">
        <f t="shared" si="8"/>
        <v>4978285</v>
      </c>
      <c r="J17" s="22">
        <f t="shared" si="5"/>
        <v>191472.5</v>
      </c>
      <c r="K17" s="6"/>
    </row>
    <row r="18" spans="1:11" ht="16.5" x14ac:dyDescent="0.2">
      <c r="A18" s="18"/>
      <c r="B18" s="26">
        <v>5</v>
      </c>
      <c r="C18" s="26">
        <v>2.66</v>
      </c>
      <c r="D18" s="27">
        <f t="shared" si="0"/>
        <v>3697400</v>
      </c>
      <c r="E18" s="27"/>
      <c r="F18" s="27">
        <f t="shared" si="6"/>
        <v>556000</v>
      </c>
      <c r="G18" s="27">
        <f t="shared" si="7"/>
        <v>55600</v>
      </c>
      <c r="H18" s="21">
        <f t="shared" si="3"/>
        <v>1012615</v>
      </c>
      <c r="I18" s="27">
        <f t="shared" si="8"/>
        <v>5321615</v>
      </c>
      <c r="J18" s="22">
        <f t="shared" si="5"/>
        <v>204677.5</v>
      </c>
    </row>
    <row r="19" spans="1:11" ht="16.5" x14ac:dyDescent="0.2">
      <c r="A19" s="18"/>
      <c r="B19" s="26">
        <v>6</v>
      </c>
      <c r="C19" s="26">
        <v>2.86</v>
      </c>
      <c r="D19" s="27">
        <f t="shared" si="0"/>
        <v>3975400</v>
      </c>
      <c r="E19" s="27"/>
      <c r="F19" s="27">
        <f t="shared" si="6"/>
        <v>556000</v>
      </c>
      <c r="G19" s="27">
        <f t="shared" si="7"/>
        <v>55600</v>
      </c>
      <c r="H19" s="21">
        <f t="shared" si="3"/>
        <v>1077945</v>
      </c>
      <c r="I19" s="27">
        <f t="shared" si="8"/>
        <v>5664945</v>
      </c>
      <c r="J19" s="22">
        <f t="shared" si="5"/>
        <v>217882.5</v>
      </c>
      <c r="K19" s="28"/>
    </row>
    <row r="20" spans="1:11" ht="16.5" x14ac:dyDescent="0.2">
      <c r="A20" s="18"/>
      <c r="B20" s="26">
        <v>7</v>
      </c>
      <c r="C20" s="26">
        <v>3.06</v>
      </c>
      <c r="D20" s="27">
        <f t="shared" si="0"/>
        <v>4253400</v>
      </c>
      <c r="E20" s="27"/>
      <c r="F20" s="27">
        <f t="shared" si="6"/>
        <v>556000</v>
      </c>
      <c r="G20" s="27">
        <f t="shared" si="7"/>
        <v>55600</v>
      </c>
      <c r="H20" s="21">
        <f t="shared" si="3"/>
        <v>1143275</v>
      </c>
      <c r="I20" s="27">
        <f t="shared" si="8"/>
        <v>6008275</v>
      </c>
      <c r="J20" s="22">
        <f t="shared" si="5"/>
        <v>231087.5</v>
      </c>
    </row>
    <row r="21" spans="1:11" ht="16.5" x14ac:dyDescent="0.2">
      <c r="A21" s="18"/>
      <c r="B21" s="26">
        <v>8</v>
      </c>
      <c r="C21" s="26">
        <v>3.26</v>
      </c>
      <c r="D21" s="27">
        <f t="shared" si="0"/>
        <v>4531400</v>
      </c>
      <c r="E21" s="27"/>
      <c r="F21" s="27">
        <f t="shared" si="6"/>
        <v>556000</v>
      </c>
      <c r="G21" s="27">
        <f t="shared" si="7"/>
        <v>55600</v>
      </c>
      <c r="H21" s="21">
        <f t="shared" si="3"/>
        <v>1208605</v>
      </c>
      <c r="I21" s="27">
        <f t="shared" si="8"/>
        <v>6351605</v>
      </c>
      <c r="J21" s="22">
        <f t="shared" si="5"/>
        <v>244292.5</v>
      </c>
    </row>
    <row r="22" spans="1:11" ht="16.5" x14ac:dyDescent="0.2">
      <c r="A22" s="18"/>
      <c r="B22" s="26">
        <v>9</v>
      </c>
      <c r="C22" s="26">
        <v>3.46</v>
      </c>
      <c r="D22" s="27">
        <f t="shared" si="0"/>
        <v>4809400</v>
      </c>
      <c r="E22" s="27"/>
      <c r="F22" s="27">
        <f t="shared" si="6"/>
        <v>556000</v>
      </c>
      <c r="G22" s="27">
        <f t="shared" si="7"/>
        <v>55600</v>
      </c>
      <c r="H22" s="21">
        <f t="shared" si="3"/>
        <v>1273935</v>
      </c>
      <c r="I22" s="27">
        <f t="shared" si="8"/>
        <v>6694935</v>
      </c>
      <c r="J22" s="22">
        <f t="shared" si="5"/>
        <v>257497.5</v>
      </c>
    </row>
    <row r="23" spans="1:11" ht="16.5" x14ac:dyDescent="0.2">
      <c r="A23" s="18"/>
      <c r="B23" s="26">
        <v>10</v>
      </c>
      <c r="C23" s="26">
        <v>3.66</v>
      </c>
      <c r="D23" s="27">
        <f t="shared" si="0"/>
        <v>5087400</v>
      </c>
      <c r="E23" s="27"/>
      <c r="F23" s="27">
        <f t="shared" si="6"/>
        <v>556000</v>
      </c>
      <c r="G23" s="27">
        <f t="shared" si="7"/>
        <v>55600</v>
      </c>
      <c r="H23" s="21">
        <f t="shared" si="3"/>
        <v>1339265</v>
      </c>
      <c r="I23" s="27">
        <f t="shared" si="8"/>
        <v>7038265</v>
      </c>
      <c r="J23" s="22">
        <f t="shared" si="5"/>
        <v>270702.5</v>
      </c>
    </row>
    <row r="24" spans="1:11" ht="16.5" x14ac:dyDescent="0.2">
      <c r="A24" s="18"/>
      <c r="B24" s="19">
        <v>11</v>
      </c>
      <c r="C24" s="19">
        <v>3.86</v>
      </c>
      <c r="D24" s="17">
        <f t="shared" si="0"/>
        <v>5365400</v>
      </c>
      <c r="E24" s="17"/>
      <c r="F24" s="17">
        <f t="shared" si="6"/>
        <v>556000</v>
      </c>
      <c r="G24" s="17">
        <f t="shared" si="7"/>
        <v>55600</v>
      </c>
      <c r="H24" s="21">
        <f t="shared" si="3"/>
        <v>1404595</v>
      </c>
      <c r="I24" s="17">
        <f t="shared" si="8"/>
        <v>7381595</v>
      </c>
      <c r="J24" s="22">
        <f t="shared" si="5"/>
        <v>283907.5</v>
      </c>
    </row>
    <row r="25" spans="1:11" s="28" customFormat="1" ht="16.5" x14ac:dyDescent="0.2">
      <c r="A25" s="18"/>
      <c r="B25" s="19">
        <v>12</v>
      </c>
      <c r="C25" s="19">
        <v>4.0599999999999996</v>
      </c>
      <c r="D25" s="17">
        <f t="shared" si="0"/>
        <v>5643399.9999999991</v>
      </c>
      <c r="E25" s="17"/>
      <c r="F25" s="17">
        <f t="shared" si="6"/>
        <v>556000</v>
      </c>
      <c r="G25" s="17">
        <f t="shared" si="7"/>
        <v>55600</v>
      </c>
      <c r="H25" s="21">
        <f t="shared" si="3"/>
        <v>1469925</v>
      </c>
      <c r="I25" s="17">
        <f t="shared" si="8"/>
        <v>7724924.9999999991</v>
      </c>
      <c r="J25" s="22">
        <f t="shared" si="5"/>
        <v>297112.49999999994</v>
      </c>
      <c r="K25" s="6"/>
    </row>
    <row r="26" spans="1:11" ht="16.5" x14ac:dyDescent="0.2">
      <c r="A26" s="14" t="s">
        <v>126</v>
      </c>
      <c r="B26" s="25" t="s">
        <v>127</v>
      </c>
      <c r="C26" s="19"/>
      <c r="D26" s="17">
        <f t="shared" si="0"/>
        <v>0</v>
      </c>
      <c r="E26" s="17"/>
      <c r="F26" s="17"/>
      <c r="G26" s="17"/>
      <c r="H26" s="21">
        <f t="shared" si="3"/>
        <v>0</v>
      </c>
      <c r="I26" s="17"/>
      <c r="J26" s="22">
        <f t="shared" si="5"/>
        <v>0</v>
      </c>
    </row>
    <row r="27" spans="1:11" ht="16.5" x14ac:dyDescent="0.2">
      <c r="A27" s="18"/>
      <c r="B27" s="19">
        <v>3</v>
      </c>
      <c r="C27" s="19">
        <v>3.05</v>
      </c>
      <c r="D27" s="17">
        <f t="shared" si="0"/>
        <v>4239500</v>
      </c>
      <c r="E27" s="17"/>
      <c r="F27" s="17">
        <f>$H$3*0.4</f>
        <v>556000</v>
      </c>
      <c r="G27" s="17">
        <f>$H$3*0.2/5</f>
        <v>55600</v>
      </c>
      <c r="H27" s="21">
        <f t="shared" si="3"/>
        <v>1140009</v>
      </c>
      <c r="I27" s="17">
        <f>SUM(D27:H27)</f>
        <v>5991109</v>
      </c>
      <c r="J27" s="22">
        <f t="shared" si="5"/>
        <v>230427.26923076922</v>
      </c>
      <c r="K27" s="28"/>
    </row>
    <row r="28" spans="1:11" ht="16.5" x14ac:dyDescent="0.2">
      <c r="A28" s="14"/>
      <c r="B28" s="14" t="s">
        <v>128</v>
      </c>
      <c r="C28" s="16"/>
      <c r="D28" s="17"/>
      <c r="E28" s="17"/>
      <c r="F28" s="17"/>
      <c r="G28" s="17"/>
      <c r="H28" s="21">
        <f t="shared" si="3"/>
        <v>0</v>
      </c>
      <c r="I28" s="17"/>
      <c r="J28" s="22">
        <f t="shared" si="5"/>
        <v>0</v>
      </c>
    </row>
    <row r="29" spans="1:11" ht="16.5" x14ac:dyDescent="0.2">
      <c r="A29" s="14" t="s">
        <v>122</v>
      </c>
      <c r="B29" s="15" t="s">
        <v>123</v>
      </c>
      <c r="C29" s="16"/>
      <c r="D29" s="17"/>
      <c r="E29" s="17"/>
      <c r="F29" s="17"/>
      <c r="G29" s="17"/>
      <c r="H29" s="21">
        <f t="shared" si="3"/>
        <v>0</v>
      </c>
      <c r="I29" s="17"/>
      <c r="J29" s="22">
        <f t="shared" si="5"/>
        <v>0</v>
      </c>
    </row>
    <row r="30" spans="1:11" ht="16.5" x14ac:dyDescent="0.2">
      <c r="A30" s="18"/>
      <c r="B30" s="19">
        <v>1</v>
      </c>
      <c r="C30" s="20">
        <f>C7</f>
        <v>2.34</v>
      </c>
      <c r="D30" s="17">
        <f t="shared" ref="D30:D37" si="9">$H$3*C30</f>
        <v>3252600</v>
      </c>
      <c r="E30" s="17"/>
      <c r="F30" s="17"/>
      <c r="G30" s="17">
        <f t="shared" ref="G30:G37" si="10">$H$3*0.2/5</f>
        <v>55600</v>
      </c>
      <c r="H30" s="21">
        <f t="shared" si="3"/>
        <v>777427</v>
      </c>
      <c r="I30" s="17">
        <f t="shared" ref="I30:I37" si="11">SUM(D30:H30)</f>
        <v>4085627</v>
      </c>
      <c r="J30" s="22">
        <f t="shared" si="5"/>
        <v>157139.5</v>
      </c>
    </row>
    <row r="31" spans="1:11" ht="16.5" x14ac:dyDescent="0.2">
      <c r="A31" s="18"/>
      <c r="B31" s="19">
        <v>2</v>
      </c>
      <c r="C31" s="20">
        <f t="shared" ref="C31:C48" si="12">C8</f>
        <v>2.67</v>
      </c>
      <c r="D31" s="17">
        <f t="shared" si="9"/>
        <v>3711300</v>
      </c>
      <c r="E31" s="17"/>
      <c r="F31" s="17"/>
      <c r="G31" s="17">
        <f t="shared" si="10"/>
        <v>55600</v>
      </c>
      <c r="H31" s="21">
        <f t="shared" si="3"/>
        <v>885222</v>
      </c>
      <c r="I31" s="17">
        <f t="shared" si="11"/>
        <v>4652122</v>
      </c>
      <c r="J31" s="22">
        <f t="shared" si="5"/>
        <v>178927.76923076922</v>
      </c>
    </row>
    <row r="32" spans="1:11" ht="16.5" x14ac:dyDescent="0.2">
      <c r="A32" s="18"/>
      <c r="B32" s="19">
        <v>3</v>
      </c>
      <c r="C32" s="20">
        <f t="shared" si="12"/>
        <v>3</v>
      </c>
      <c r="D32" s="17">
        <f t="shared" si="9"/>
        <v>4170000</v>
      </c>
      <c r="E32" s="17"/>
      <c r="F32" s="17"/>
      <c r="G32" s="17">
        <f t="shared" si="10"/>
        <v>55600</v>
      </c>
      <c r="H32" s="21">
        <f t="shared" si="3"/>
        <v>993016</v>
      </c>
      <c r="I32" s="17">
        <f t="shared" si="11"/>
        <v>5218616</v>
      </c>
      <c r="J32" s="22">
        <f t="shared" si="5"/>
        <v>200716</v>
      </c>
    </row>
    <row r="33" spans="1:10" ht="16.5" x14ac:dyDescent="0.2">
      <c r="A33" s="18"/>
      <c r="B33" s="19">
        <v>4</v>
      </c>
      <c r="C33" s="20">
        <f t="shared" si="12"/>
        <v>3.33</v>
      </c>
      <c r="D33" s="17">
        <f t="shared" si="9"/>
        <v>4628700</v>
      </c>
      <c r="E33" s="17"/>
      <c r="F33" s="17"/>
      <c r="G33" s="17">
        <f t="shared" si="10"/>
        <v>55600</v>
      </c>
      <c r="H33" s="21">
        <f t="shared" si="3"/>
        <v>1100811</v>
      </c>
      <c r="I33" s="17">
        <f t="shared" si="11"/>
        <v>5785111</v>
      </c>
      <c r="J33" s="22">
        <f t="shared" si="5"/>
        <v>222504.26923076922</v>
      </c>
    </row>
    <row r="34" spans="1:10" ht="16.5" x14ac:dyDescent="0.2">
      <c r="A34" s="18"/>
      <c r="B34" s="19">
        <v>5</v>
      </c>
      <c r="C34" s="20">
        <f t="shared" si="12"/>
        <v>3.66</v>
      </c>
      <c r="D34" s="17">
        <f t="shared" si="9"/>
        <v>5087400</v>
      </c>
      <c r="E34" s="17"/>
      <c r="F34" s="17"/>
      <c r="G34" s="17">
        <f t="shared" si="10"/>
        <v>55600</v>
      </c>
      <c r="H34" s="21">
        <f t="shared" si="3"/>
        <v>1208605</v>
      </c>
      <c r="I34" s="17">
        <f t="shared" si="11"/>
        <v>6351605</v>
      </c>
      <c r="J34" s="22">
        <f t="shared" si="5"/>
        <v>244292.5</v>
      </c>
    </row>
    <row r="35" spans="1:10" ht="16.5" x14ac:dyDescent="0.2">
      <c r="A35" s="18"/>
      <c r="B35" s="19">
        <v>6</v>
      </c>
      <c r="C35" s="20">
        <f t="shared" si="12"/>
        <v>3.99</v>
      </c>
      <c r="D35" s="17">
        <f t="shared" si="9"/>
        <v>5546100</v>
      </c>
      <c r="E35" s="17"/>
      <c r="F35" s="17"/>
      <c r="G35" s="17">
        <f t="shared" si="10"/>
        <v>55600</v>
      </c>
      <c r="H35" s="21">
        <f t="shared" si="3"/>
        <v>1316400</v>
      </c>
      <c r="I35" s="17">
        <f t="shared" si="11"/>
        <v>6918100</v>
      </c>
      <c r="J35" s="22">
        <f t="shared" si="5"/>
        <v>266080.76923076925</v>
      </c>
    </row>
    <row r="36" spans="1:10" ht="16.5" x14ac:dyDescent="0.2">
      <c r="A36" s="18"/>
      <c r="B36" s="19">
        <v>7</v>
      </c>
      <c r="C36" s="20">
        <f t="shared" si="12"/>
        <v>4.32</v>
      </c>
      <c r="D36" s="17">
        <f t="shared" si="9"/>
        <v>6004800</v>
      </c>
      <c r="E36" s="17"/>
      <c r="F36" s="17"/>
      <c r="G36" s="17">
        <f t="shared" si="10"/>
        <v>55600</v>
      </c>
      <c r="H36" s="21">
        <f t="shared" si="3"/>
        <v>1424194</v>
      </c>
      <c r="I36" s="17">
        <f t="shared" si="11"/>
        <v>7484594</v>
      </c>
      <c r="J36" s="22">
        <f t="shared" si="5"/>
        <v>287869</v>
      </c>
    </row>
    <row r="37" spans="1:10" ht="16.5" x14ac:dyDescent="0.2">
      <c r="A37" s="18"/>
      <c r="B37" s="19">
        <v>8</v>
      </c>
      <c r="C37" s="20">
        <f t="shared" si="12"/>
        <v>4.6500000000000004</v>
      </c>
      <c r="D37" s="17">
        <f t="shared" si="9"/>
        <v>6463500.0000000009</v>
      </c>
      <c r="E37" s="17"/>
      <c r="F37" s="17"/>
      <c r="G37" s="17">
        <f t="shared" si="10"/>
        <v>55600</v>
      </c>
      <c r="H37" s="21">
        <f t="shared" si="3"/>
        <v>1531989</v>
      </c>
      <c r="I37" s="17">
        <f t="shared" si="11"/>
        <v>8051089.0000000009</v>
      </c>
      <c r="J37" s="22">
        <f t="shared" si="5"/>
        <v>309657.26923076925</v>
      </c>
    </row>
    <row r="38" spans="1:10" ht="16.5" x14ac:dyDescent="0.2">
      <c r="A38" s="14" t="s">
        <v>124</v>
      </c>
      <c r="B38" s="25" t="s">
        <v>125</v>
      </c>
      <c r="C38" s="20"/>
      <c r="D38" s="17"/>
      <c r="E38" s="17"/>
      <c r="F38" s="17"/>
      <c r="G38" s="17"/>
      <c r="H38" s="21">
        <f t="shared" si="3"/>
        <v>0</v>
      </c>
      <c r="I38" s="17"/>
      <c r="J38" s="22">
        <f t="shared" si="5"/>
        <v>0</v>
      </c>
    </row>
    <row r="39" spans="1:10" ht="16.5" x14ac:dyDescent="0.2">
      <c r="A39" s="18"/>
      <c r="B39" s="19">
        <v>3</v>
      </c>
      <c r="C39" s="20">
        <f t="shared" si="12"/>
        <v>2.2599999999999998</v>
      </c>
      <c r="D39" s="17">
        <f t="shared" ref="D39:D50" si="13">$H$3*C39</f>
        <v>3141399.9999999995</v>
      </c>
      <c r="E39" s="17"/>
      <c r="F39" s="17"/>
      <c r="G39" s="17">
        <f t="shared" ref="G39:G48" si="14">$H$3*0.2/5</f>
        <v>55600</v>
      </c>
      <c r="H39" s="21">
        <f t="shared" si="3"/>
        <v>751295</v>
      </c>
      <c r="I39" s="17">
        <f t="shared" ref="I39:I48" si="15">SUM(D39:H39)</f>
        <v>3948294.9999999995</v>
      </c>
      <c r="J39" s="22">
        <f t="shared" si="5"/>
        <v>151857.49999999997</v>
      </c>
    </row>
    <row r="40" spans="1:10" ht="16.5" x14ac:dyDescent="0.2">
      <c r="A40" s="18"/>
      <c r="B40" s="19">
        <v>4</v>
      </c>
      <c r="C40" s="20">
        <f t="shared" si="12"/>
        <v>2.46</v>
      </c>
      <c r="D40" s="17">
        <f t="shared" si="13"/>
        <v>3419400</v>
      </c>
      <c r="E40" s="17"/>
      <c r="F40" s="17"/>
      <c r="G40" s="17">
        <f t="shared" si="14"/>
        <v>55600</v>
      </c>
      <c r="H40" s="21">
        <f t="shared" si="3"/>
        <v>816625</v>
      </c>
      <c r="I40" s="17">
        <f t="shared" si="15"/>
        <v>4291625</v>
      </c>
      <c r="J40" s="22">
        <f t="shared" si="5"/>
        <v>165062.5</v>
      </c>
    </row>
    <row r="41" spans="1:10" ht="16.5" x14ac:dyDescent="0.2">
      <c r="A41" s="18"/>
      <c r="B41" s="19">
        <v>5</v>
      </c>
      <c r="C41" s="20">
        <f t="shared" si="12"/>
        <v>2.66</v>
      </c>
      <c r="D41" s="17">
        <f t="shared" si="13"/>
        <v>3697400</v>
      </c>
      <c r="E41" s="17"/>
      <c r="F41" s="17"/>
      <c r="G41" s="17">
        <f t="shared" si="14"/>
        <v>55600</v>
      </c>
      <c r="H41" s="21">
        <f t="shared" si="3"/>
        <v>881955</v>
      </c>
      <c r="I41" s="17">
        <f t="shared" si="15"/>
        <v>4634955</v>
      </c>
      <c r="J41" s="22">
        <f t="shared" si="5"/>
        <v>178267.5</v>
      </c>
    </row>
    <row r="42" spans="1:10" ht="16.5" x14ac:dyDescent="0.2">
      <c r="A42" s="18"/>
      <c r="B42" s="19">
        <v>6</v>
      </c>
      <c r="C42" s="20">
        <f t="shared" si="12"/>
        <v>2.86</v>
      </c>
      <c r="D42" s="17">
        <f t="shared" si="13"/>
        <v>3975400</v>
      </c>
      <c r="E42" s="17"/>
      <c r="F42" s="17"/>
      <c r="G42" s="17">
        <f t="shared" si="14"/>
        <v>55600</v>
      </c>
      <c r="H42" s="21">
        <f t="shared" si="3"/>
        <v>947285</v>
      </c>
      <c r="I42" s="17">
        <f t="shared" si="15"/>
        <v>4978285</v>
      </c>
      <c r="J42" s="22">
        <f t="shared" si="5"/>
        <v>191472.5</v>
      </c>
    </row>
    <row r="43" spans="1:10" ht="16.5" x14ac:dyDescent="0.2">
      <c r="A43" s="18"/>
      <c r="B43" s="19">
        <v>7</v>
      </c>
      <c r="C43" s="20">
        <f t="shared" si="12"/>
        <v>3.06</v>
      </c>
      <c r="D43" s="17">
        <f t="shared" si="13"/>
        <v>4253400</v>
      </c>
      <c r="E43" s="17"/>
      <c r="F43" s="17"/>
      <c r="G43" s="17">
        <f t="shared" si="14"/>
        <v>55600</v>
      </c>
      <c r="H43" s="21">
        <f t="shared" si="3"/>
        <v>1012615</v>
      </c>
      <c r="I43" s="17">
        <f t="shared" si="15"/>
        <v>5321615</v>
      </c>
      <c r="J43" s="22">
        <f t="shared" si="5"/>
        <v>204677.5</v>
      </c>
    </row>
    <row r="44" spans="1:10" ht="16.5" x14ac:dyDescent="0.2">
      <c r="A44" s="18"/>
      <c r="B44" s="19">
        <v>8</v>
      </c>
      <c r="C44" s="20">
        <f t="shared" si="12"/>
        <v>3.26</v>
      </c>
      <c r="D44" s="17">
        <f t="shared" si="13"/>
        <v>4531400</v>
      </c>
      <c r="E44" s="17"/>
      <c r="F44" s="17"/>
      <c r="G44" s="17">
        <f t="shared" si="14"/>
        <v>55600</v>
      </c>
      <c r="H44" s="21">
        <f t="shared" si="3"/>
        <v>1077945</v>
      </c>
      <c r="I44" s="17">
        <f t="shared" si="15"/>
        <v>5664945</v>
      </c>
      <c r="J44" s="22">
        <f t="shared" si="5"/>
        <v>217882.5</v>
      </c>
    </row>
    <row r="45" spans="1:10" ht="16.5" x14ac:dyDescent="0.2">
      <c r="A45" s="18"/>
      <c r="B45" s="19">
        <v>9</v>
      </c>
      <c r="C45" s="20">
        <f t="shared" si="12"/>
        <v>3.46</v>
      </c>
      <c r="D45" s="17">
        <f t="shared" si="13"/>
        <v>4809400</v>
      </c>
      <c r="E45" s="17"/>
      <c r="F45" s="17"/>
      <c r="G45" s="17">
        <f t="shared" si="14"/>
        <v>55600</v>
      </c>
      <c r="H45" s="21">
        <f t="shared" si="3"/>
        <v>1143275</v>
      </c>
      <c r="I45" s="17">
        <f t="shared" si="15"/>
        <v>6008275</v>
      </c>
      <c r="J45" s="22">
        <f t="shared" si="5"/>
        <v>231087.5</v>
      </c>
    </row>
    <row r="46" spans="1:10" ht="16.5" x14ac:dyDescent="0.2">
      <c r="A46" s="18"/>
      <c r="B46" s="19">
        <v>10</v>
      </c>
      <c r="C46" s="20">
        <f t="shared" si="12"/>
        <v>3.66</v>
      </c>
      <c r="D46" s="17">
        <f t="shared" si="13"/>
        <v>5087400</v>
      </c>
      <c r="E46" s="17"/>
      <c r="F46" s="17"/>
      <c r="G46" s="17">
        <f t="shared" si="14"/>
        <v>55600</v>
      </c>
      <c r="H46" s="21">
        <f t="shared" si="3"/>
        <v>1208605</v>
      </c>
      <c r="I46" s="17">
        <f t="shared" si="15"/>
        <v>6351605</v>
      </c>
      <c r="J46" s="22">
        <f t="shared" si="5"/>
        <v>244292.5</v>
      </c>
    </row>
    <row r="47" spans="1:10" ht="16.5" x14ac:dyDescent="0.2">
      <c r="A47" s="18"/>
      <c r="B47" s="19">
        <v>11</v>
      </c>
      <c r="C47" s="29">
        <f t="shared" si="12"/>
        <v>3.86</v>
      </c>
      <c r="D47" s="17">
        <f t="shared" si="13"/>
        <v>5365400</v>
      </c>
      <c r="E47" s="17"/>
      <c r="F47" s="17"/>
      <c r="G47" s="17">
        <f t="shared" si="14"/>
        <v>55600</v>
      </c>
      <c r="H47" s="21">
        <f t="shared" si="3"/>
        <v>1273935</v>
      </c>
      <c r="I47" s="17">
        <f t="shared" si="15"/>
        <v>6694935</v>
      </c>
      <c r="J47" s="22">
        <f t="shared" si="5"/>
        <v>257497.5</v>
      </c>
    </row>
    <row r="48" spans="1:10" ht="16.5" x14ac:dyDescent="0.2">
      <c r="A48" s="18"/>
      <c r="B48" s="19">
        <v>12</v>
      </c>
      <c r="C48" s="20">
        <f t="shared" si="12"/>
        <v>4.0599999999999996</v>
      </c>
      <c r="D48" s="17">
        <f t="shared" si="13"/>
        <v>5643399.9999999991</v>
      </c>
      <c r="E48" s="17"/>
      <c r="F48" s="17"/>
      <c r="G48" s="17">
        <f t="shared" si="14"/>
        <v>55600</v>
      </c>
      <c r="H48" s="21">
        <f t="shared" si="3"/>
        <v>1339265</v>
      </c>
      <c r="I48" s="17">
        <f t="shared" si="15"/>
        <v>7038264.9999999991</v>
      </c>
      <c r="J48" s="22">
        <f t="shared" si="5"/>
        <v>270702.49999999994</v>
      </c>
    </row>
    <row r="49" spans="1:10" ht="16.5" x14ac:dyDescent="0.2">
      <c r="A49" s="30"/>
      <c r="B49" s="31" t="s">
        <v>129</v>
      </c>
      <c r="C49" s="30"/>
      <c r="D49" s="32" t="s">
        <v>130</v>
      </c>
      <c r="E49" s="30"/>
      <c r="F49" s="30"/>
      <c r="G49" s="30"/>
      <c r="H49" s="33" t="s">
        <v>73</v>
      </c>
      <c r="I49" s="33" t="s">
        <v>73</v>
      </c>
      <c r="J49" s="34">
        <f>H3/26</f>
        <v>53461.538461538461</v>
      </c>
    </row>
    <row r="50" spans="1:10" ht="16.5" x14ac:dyDescent="0.2">
      <c r="A50" s="35"/>
      <c r="B50" s="36" t="s">
        <v>131</v>
      </c>
      <c r="C50" s="37">
        <v>0</v>
      </c>
      <c r="D50" s="38">
        <f t="shared" si="13"/>
        <v>0</v>
      </c>
      <c r="E50" s="38"/>
      <c r="F50" s="38"/>
      <c r="G50" s="38"/>
      <c r="H50" s="38"/>
      <c r="I50" s="38">
        <f>SUM(D50:H50)</f>
        <v>0</v>
      </c>
      <c r="J50" s="39">
        <f>I50/26</f>
        <v>0</v>
      </c>
    </row>
    <row r="51" spans="1:10" ht="16.5" x14ac:dyDescent="0.2">
      <c r="D51" s="40"/>
      <c r="E51" s="40"/>
      <c r="F51" s="40"/>
      <c r="G51" s="40"/>
      <c r="H51" s="40"/>
      <c r="I51" s="40"/>
      <c r="J51" s="40"/>
    </row>
  </sheetData>
  <mergeCells count="2">
    <mergeCell ref="A1:K1"/>
    <mergeCell ref="A2:K2"/>
  </mergeCell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1. Luoi dia chinh</vt:lpstr>
      <vt:lpstr>2. DDTL- BDDC</vt:lpstr>
      <vt:lpstr>3. Sohoa_chuyenhe</vt:lpstr>
      <vt:lpstr>4. DDCL-BDDC</vt:lpstr>
      <vt:lpstr>5. Trich do</vt:lpstr>
      <vt:lpstr>1.1 Dụng cu, VT, TB</vt:lpstr>
      <vt:lpstr>ĐG lương</vt:lpstr>
      <vt:lpstr>'1. Luoi dia chinh'!Print_Titles</vt:lpstr>
      <vt:lpstr>'1.1 Dụng cu, VT, TB'!Print_Titles</vt:lpstr>
      <vt:lpstr>'3. Sohoa_chuyenhe'!Print_Titles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Tuan Anh Phi</dc:creator>
  <cp:lastModifiedBy>John Scott</cp:lastModifiedBy>
  <cp:lastPrinted>2025-03-03T07:01:18Z</cp:lastPrinted>
  <dcterms:created xsi:type="dcterms:W3CDTF">2015-06-05T18:17:20Z</dcterms:created>
  <dcterms:modified xsi:type="dcterms:W3CDTF">2026-03-02T03:05:13Z</dcterms:modified>
</cp:coreProperties>
</file>